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75" windowHeight="9045" activeTab="0"/>
  </bookViews>
  <sheets>
    <sheet name="ведомств" sheetId="1" r:id="rId1"/>
    <sheet name="Лист1" sheetId="2" r:id="rId2"/>
    <sheet name="Лист2" sheetId="3" r:id="rId3"/>
  </sheets>
  <definedNames>
    <definedName name="_xlnm.Print_Area" localSheetId="0">'ведомств'!$A$1:$I$456</definedName>
  </definedNames>
  <calcPr fullCalcOnLoad="1" refMode="R1C1"/>
</workbook>
</file>

<file path=xl/sharedStrings.xml><?xml version="1.0" encoding="utf-8"?>
<sst xmlns="http://schemas.openxmlformats.org/spreadsheetml/2006/main" count="1918" uniqueCount="421">
  <si>
    <t>Руководство и управление в сфере установленных функций центрального аппарата и иных органов 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муниципальной программы "Управление муниципальными финансами (ресурсами) "</t>
  </si>
  <si>
    <t>Выравнивание бюджетной обеспеченности поселений из районного фонда финансовой поддержки,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 муниципальной программы "Управление муниципальными финансами (ресурсами) "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</si>
  <si>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 «Создание условий для эффективного и ответственного управления муниципальными финансами, повышения устойчивости бюджетов Тасеевского района»  муниципальной программы "Управление муниципальными  финансами (ресурсами) "</t>
  </si>
  <si>
    <t>Предоставление  межбюджетных трансфертов на поддержку мер по сбалансированности бюджетов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Тасеевского района»  муниципальной программы "Управление муниципальными  финансами (ресурсами) "</t>
  </si>
  <si>
    <t xml:space="preserve"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Тасеевского района «Система социальной защиты населения Тасеевского  района »
</t>
  </si>
  <si>
    <t xml:space="preserve">Муниципальная программа Тасеевского района «Система социальной защиты населения Тасеевского  района »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</si>
  <si>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«Обеспечение реализации муниципальной программы" муниципальной программы Тасеевского района "Система социальной защиты населения Тасеевского района "</t>
  </si>
  <si>
    <t>Субвенции бюджетам 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отдельных органов исполнительной власти</t>
  </si>
  <si>
    <t>Софинансирование субсидии по капитальному ремонту, реконструкции, замене оборудования объектов коммунальной инфраструктуры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</si>
  <si>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Обеспечение деятельности (оказание услуг) учреждений в рамкам подпрограммы  "Обеспечение реализации муниципальной программы и прочие мероприятия"  муниципальной программы "Развитие образования в Тасеевском районе"</t>
  </si>
  <si>
    <t>Подпрограмма "Развитие общего и дополнительного образования в Тасеевском районе"</t>
  </si>
  <si>
    <t>Обеспечение деятельности спортивного клуба по месту жительства в рамках подпрограммы"Развитие общего и дополнительного образования " муниципальной программы "Развитие образования в Тасеевском районе "</t>
  </si>
  <si>
    <t>0890045</t>
  </si>
  <si>
    <t xml:space="preserve">Организация проведения капитального ремонта общего имущества в многоквартирных домах, расположенных на территории Тасеевского района </t>
  </si>
  <si>
    <t>Приложение  6</t>
  </si>
  <si>
    <t xml:space="preserve">Муниципальная программа Тасеевского района «Содействие развитию местного самоуправления в Тасеевском районе»
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</si>
  <si>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муниципальной  программы Тасеевского района " Развитие сельского хозяйства и регулирование рынков сельскохозяйственной продукции, сырья и продовольствия "</t>
  </si>
  <si>
    <t>Организацию и проведение акарицидных обработок мест массового отдыха населения за счет средств местного бюджета  в рамках отдельных мероприятий муниципальной программы "Защита  населения и территорий Тасеевского района от чрезвычайных ситуаций природного и техногенного характера"</t>
  </si>
  <si>
    <t>Обеспечение жилыми помещениями детей-сирот и детей, оставшихся без попечения родителей, лиц из их числа детей- сирот детей оставшихся без попечения родителей за счет средств краевого бюджета в рамках подпрограммы «Поддержка детей- сирот, расширение практики применения семейных форм воспитания » муниципальной программы "Развитие образования в Тасеевском районе"</t>
  </si>
  <si>
    <t>Проведение мероприятий для детей и молодежи, в рамках подпрограммы «Отдых детей и подростков Тасеевского района в каникулярное время » муниципальной программы "Развитие образования в Тасеевском районе "</t>
  </si>
  <si>
    <t>к решению Тасеевского районного Совета депутатов              от 24.12.2014 №28-26</t>
  </si>
  <si>
    <t>Подпрограмма "Искусство и народное творчество"</t>
  </si>
  <si>
    <t>Доплаты к пенсиям муниципальных служащих в рамках непрограммных расходов отдельных органов исполнительной власти</t>
  </si>
  <si>
    <t>Непрограммные расходы представительного органа власти</t>
  </si>
  <si>
    <t>0167556</t>
  </si>
  <si>
    <t>0590000</t>
  </si>
  <si>
    <t>1300000</t>
  </si>
  <si>
    <t>0897577</t>
  </si>
  <si>
    <t>0440000</t>
  </si>
  <si>
    <t>0440061</t>
  </si>
  <si>
    <t>0700000</t>
  </si>
  <si>
    <t>0100000</t>
  </si>
  <si>
    <t>0690000</t>
  </si>
  <si>
    <t>0697517</t>
  </si>
  <si>
    <t>0690072</t>
  </si>
  <si>
    <t>Подпрограмма "Развитие субъектов малого и среднего предпринимательства в районе"</t>
  </si>
  <si>
    <t>1310000</t>
  </si>
  <si>
    <t>1320000</t>
  </si>
  <si>
    <t>Подпрограмма "Формирование благоприятного инвестиционного климата на территории района"</t>
  </si>
  <si>
    <t xml:space="preserve"> Возмещение части затрат по уплате процентов получателям кредитов за счет средств местного бюджета</t>
  </si>
  <si>
    <t>1319605</t>
  </si>
  <si>
    <t>0890000</t>
  </si>
  <si>
    <t>1500000</t>
  </si>
  <si>
    <t>1520000</t>
  </si>
  <si>
    <t>Подпрограмма «Открытость власти и информирование населения о деятельности и решениях органов местного самоуправления Тасеевского района, информационно-разъяснительная работа по актуальным социально значимым вопросам»</t>
  </si>
  <si>
    <t>1520073</t>
  </si>
  <si>
    <t>1510000</t>
  </si>
  <si>
    <t>Подпрограмма «Обеспечение реализации общественных и гражданских инициатив и поддержка социально ориентированных некоммерческих организаций»</t>
  </si>
  <si>
    <t>1510075</t>
  </si>
  <si>
    <t>0410061</t>
  </si>
  <si>
    <t>0410000</t>
  </si>
  <si>
    <t>Всего расходов</t>
  </si>
  <si>
    <t>0900000</t>
  </si>
  <si>
    <t>0990000</t>
  </si>
  <si>
    <t>0390041</t>
  </si>
  <si>
    <t>0990042</t>
  </si>
  <si>
    <t>9115118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</si>
  <si>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</si>
  <si>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</si>
  <si>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Дошкольное образование</t>
  </si>
  <si>
    <t>Наименование главных распорядителей и наименование показателей бюджетной классификации</t>
  </si>
  <si>
    <t>Общегосударственные расходы</t>
  </si>
  <si>
    <t>0113</t>
  </si>
  <si>
    <t>0111</t>
  </si>
  <si>
    <t>078</t>
  </si>
  <si>
    <t>1100</t>
  </si>
  <si>
    <t>1400</t>
  </si>
  <si>
    <t>1401</t>
  </si>
  <si>
    <t>Физическая культура и спорт</t>
  </si>
  <si>
    <t>0203</t>
  </si>
  <si>
    <t>0500</t>
  </si>
  <si>
    <t>Жилищно-коммунальное хозяйство</t>
  </si>
  <si>
    <t>Другие общегосударственные вопросы</t>
  </si>
  <si>
    <t>0800</t>
  </si>
  <si>
    <t>Культура, кинематография</t>
  </si>
  <si>
    <t>149</t>
  </si>
  <si>
    <t>9120058</t>
  </si>
  <si>
    <t>310</t>
  </si>
  <si>
    <t>Социальное обеспечение и иные выплаты гражданам</t>
  </si>
  <si>
    <t>1000000</t>
  </si>
  <si>
    <t>0150000</t>
  </si>
  <si>
    <t>0157552</t>
  </si>
  <si>
    <t>0157587</t>
  </si>
  <si>
    <t>0155082</t>
  </si>
  <si>
    <t>0500000</t>
  </si>
  <si>
    <t>1010000</t>
  </si>
  <si>
    <t>1010066</t>
  </si>
  <si>
    <t>Функционирование расходов в области руководства и управления в сфере установленных функций</t>
  </si>
  <si>
    <t>Глава муниципального образования в рамках непрограммных расходов</t>
  </si>
  <si>
    <t>8610022</t>
  </si>
  <si>
    <t>8200000</t>
  </si>
  <si>
    <t>Функционирование представительного органа власти</t>
  </si>
  <si>
    <t>8210000</t>
  </si>
  <si>
    <t>8210024</t>
  </si>
  <si>
    <t>8210021</t>
  </si>
  <si>
    <t>8300000</t>
  </si>
  <si>
    <t>Непрограммные расходы ревизионной комиссии Тасеевского района</t>
  </si>
  <si>
    <t>8310000</t>
  </si>
  <si>
    <t>Функционирование ревизионной комиссии Тасеевского района</t>
  </si>
  <si>
    <t>8310021</t>
  </si>
  <si>
    <t>Руководство и управление в сфере установленных функций органов местного самоуправления в рамках непрограммных расходов ревизионной комиссии Тасеевского района</t>
  </si>
  <si>
    <t>0590067</t>
  </si>
  <si>
    <t>0110000</t>
  </si>
  <si>
    <t>0110051</t>
  </si>
  <si>
    <t>0110052</t>
  </si>
  <si>
    <t>0110061</t>
  </si>
  <si>
    <t>0117588</t>
  </si>
  <si>
    <t>0117554</t>
  </si>
  <si>
    <t xml:space="preserve">Другие вопросы в области здравоохранения </t>
  </si>
  <si>
    <t>1197555</t>
  </si>
  <si>
    <t>1199555</t>
  </si>
  <si>
    <t>0120000</t>
  </si>
  <si>
    <t>0120054</t>
  </si>
  <si>
    <t>0120061</t>
  </si>
  <si>
    <t>0120062</t>
  </si>
  <si>
    <t>0127564</t>
  </si>
  <si>
    <t>0127582</t>
  </si>
  <si>
    <t>Отдел образования администрации Тасеевского района</t>
  </si>
  <si>
    <t>Совет депутатов Тасеевского района Красноярского края</t>
  </si>
  <si>
    <t>1102</t>
  </si>
  <si>
    <t>Массовый спорт</t>
  </si>
  <si>
    <t>Культура</t>
  </si>
  <si>
    <t>Субсидии некоммерческим организациям</t>
  </si>
  <si>
    <t>Коммунальное хозяйство</t>
  </si>
  <si>
    <t>0502</t>
  </si>
  <si>
    <t>Связь и информатика</t>
  </si>
  <si>
    <t>0410</t>
  </si>
  <si>
    <t>Сумма на 2015 год, руб.</t>
  </si>
  <si>
    <t>0309</t>
  </si>
  <si>
    <t>Прочие межбюджетные трансферты общего характера</t>
  </si>
  <si>
    <t>0210047</t>
  </si>
  <si>
    <t>0200</t>
  </si>
  <si>
    <t>Уплата налогов, сборов и иных платежей</t>
  </si>
  <si>
    <t>0627518</t>
  </si>
  <si>
    <t>0620000</t>
  </si>
  <si>
    <t>0120053</t>
  </si>
  <si>
    <t>Подпрограмма «Развитие подотрасли животноводства, переработки и реализации продукции животноводства»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</si>
  <si>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</si>
  <si>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0800000</t>
  </si>
  <si>
    <t>8610000</t>
  </si>
  <si>
    <t xml:space="preserve">Функционирование расходов в области руководства и управления в сфере установленных функций </t>
  </si>
  <si>
    <t>Руководство и управление в сфере установленных функций центрального аппарата иных органов в рамках непрограммных расходов</t>
  </si>
  <si>
    <t>8610021</t>
  </si>
  <si>
    <t>Сумма на 2016 год, руб.</t>
  </si>
  <si>
    <t>Расходы на выплату персоналу государственных(муниципальных) органов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</si>
  <si>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 в рамках непрограммных расходов отдельных органов исполнительной власти</t>
  </si>
  <si>
    <t>9100000</t>
  </si>
  <si>
    <t>Непрограммные расходы отдельных органов исполнительной власти</t>
  </si>
  <si>
    <t>9120000</t>
  </si>
  <si>
    <t>Функционирование Администрации Тасеевского района</t>
  </si>
  <si>
    <t>9127604</t>
  </si>
  <si>
    <t>9121011</t>
  </si>
  <si>
    <t>Резервный фонд Администрации Тасеевского района  в рамках непрограммных расходов отдельных органов исполнительной власти</t>
  </si>
  <si>
    <t>Иные бюджетные ассигнования</t>
  </si>
  <si>
    <t>800</t>
  </si>
  <si>
    <t>Резервные средства</t>
  </si>
  <si>
    <t>870</t>
  </si>
  <si>
    <t>0105</t>
  </si>
  <si>
    <t>Судебная система</t>
  </si>
  <si>
    <t>9125120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</si>
  <si>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отдельных органов исполнительной власти</t>
  </si>
  <si>
    <t>0390061</t>
  </si>
  <si>
    <t>0300000</t>
  </si>
  <si>
    <t>Отдельные мероприятия</t>
  </si>
  <si>
    <t xml:space="preserve">0390000 </t>
  </si>
  <si>
    <t>0390062</t>
  </si>
  <si>
    <t>110</t>
  </si>
  <si>
    <t>Расходы на выплаты персоналу казенных учреждений</t>
  </si>
  <si>
    <t>0400000</t>
  </si>
  <si>
    <t>0420000</t>
  </si>
  <si>
    <t>0420061</t>
  </si>
  <si>
    <t>0427519</t>
  </si>
  <si>
    <t>0600000</t>
  </si>
  <si>
    <t>Субсидии юридическим лицам (кроме некоммерческих организаций), индивидуальным предпринимателям, физическим лицам</t>
  </si>
  <si>
    <t>0410062</t>
  </si>
  <si>
    <t>0430061</t>
  </si>
  <si>
    <t>0430000</t>
  </si>
  <si>
    <t>0430050</t>
  </si>
  <si>
    <t xml:space="preserve">Подпрограмма "Обеспечение условий для устойчивого развития отрасли"культура"" </t>
  </si>
  <si>
    <t>Условно утвержденные расходы</t>
  </si>
  <si>
    <t>Непрограммные расходы в области руководства и управления в сфере установленных функций</t>
  </si>
  <si>
    <t>Расходы на выплаты персоналу в целях обеспечения выполнения функций государственными ( муниципальными)( органами, казенными учреждениями, органами управления государственными внебюджетными фондами</t>
  </si>
  <si>
    <t>Подпрограмма"Патриотическое воспитание молодежи Тасеевского района"</t>
  </si>
  <si>
    <t>Публичные нормативные социальные выплаты гражданам</t>
  </si>
  <si>
    <t xml:space="preserve">Непрограммные расходы в  области  руководства и управления в сфере установленных функций </t>
  </si>
  <si>
    <t>Депутаты представительного органа власти в рамках непрограммных расходов представительного органа власти</t>
  </si>
  <si>
    <t>Руководство и управление в сфере установленных функций органов местного самоуправления в рамках внепрограммных расходов представительного органа власти</t>
  </si>
  <si>
    <t>Ведомственная структура расходов районного бюджета на 2015 год и плановый период  2016- 2017 годов</t>
  </si>
  <si>
    <t>0415144</t>
  </si>
  <si>
    <t>На комплектование книжных фондов библиотек муниципальных образований края за счет средств федерального бюджета в рамках подпрограммы "Сохранение культурного наследия" муниципальной программы ""Развитие культуры Тасеевского района "</t>
  </si>
  <si>
    <t>0897570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</si>
  <si>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Тасеевского района в социальную практику""муниципальной программы  «Молодежь Тасеевского района в XXI веке»</t>
  </si>
  <si>
    <t>Реализация мероприятий подпрограммы "Вовлечение молодежи Тасеевского района в социальную практику" муниципальной программы "Молодежь Тасеевского района в XXI веке »</t>
  </si>
  <si>
    <t>805</t>
  </si>
  <si>
    <t>320</t>
  </si>
  <si>
    <t>Социальные выплаты гражданам, кроме публичных нормативных социальных  выплат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</si>
  <si>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</si>
  <si>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0110810</t>
  </si>
  <si>
    <t>0160810</t>
  </si>
  <si>
    <t>МБТ</t>
  </si>
  <si>
    <t>собственные</t>
  </si>
  <si>
    <t>Подпрограмма" Обеспечение реализации муниципальной программы"</t>
  </si>
  <si>
    <t>0210068</t>
  </si>
  <si>
    <t>1403</t>
  </si>
  <si>
    <t>540</t>
  </si>
  <si>
    <t>Иные межбюджетные трансферты</t>
  </si>
  <si>
    <t>1100000</t>
  </si>
  <si>
    <t>1190000</t>
  </si>
  <si>
    <t>1190076</t>
  </si>
  <si>
    <t>Подпрограмма "Вовлечение молодежи Тасеевского района в социальную практику"</t>
  </si>
  <si>
    <t>0710000</t>
  </si>
  <si>
    <t>0717456</t>
  </si>
  <si>
    <t>0710061</t>
  </si>
  <si>
    <t>0710077</t>
  </si>
  <si>
    <t>0720000</t>
  </si>
  <si>
    <t>Реализация мероприятий подпрограммы"Патриотическое воспитание молодежи Тасеевского района"</t>
  </si>
  <si>
    <t>0720048</t>
  </si>
  <si>
    <t>0130000</t>
  </si>
  <si>
    <t>0130055</t>
  </si>
  <si>
    <t>0130056</t>
  </si>
  <si>
    <t>0140000</t>
  </si>
  <si>
    <t>0140057</t>
  </si>
  <si>
    <t>0900</t>
  </si>
  <si>
    <t>0909</t>
  </si>
  <si>
    <t>010000</t>
  </si>
  <si>
    <t>1450000</t>
  </si>
  <si>
    <t>1457513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</si>
  <si>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</si>
  <si>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</si>
  <si>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</si>
  <si>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</si>
  <si>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100</t>
  </si>
  <si>
    <t>120</t>
  </si>
  <si>
    <t>200</t>
  </si>
  <si>
    <t>240</t>
  </si>
  <si>
    <t>Дотации на выравнивание бюджетной обеспеченности бюджетам субъектов Российской Федерации  и муниципальных образований</t>
  </si>
  <si>
    <t>8600000</t>
  </si>
  <si>
    <t>0409</t>
  </si>
  <si>
    <t>Дорожное хозяйство</t>
  </si>
  <si>
    <t>№ строки</t>
  </si>
  <si>
    <t>Раздел-подраздел</t>
  </si>
  <si>
    <t>Целевая статья</t>
  </si>
  <si>
    <t xml:space="preserve">Национальная безопасность и правоохранительная деятельность </t>
  </si>
  <si>
    <t xml:space="preserve">0300     </t>
  </si>
  <si>
    <t>Вид расходов</t>
  </si>
  <si>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</si>
  <si>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</si>
  <si>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</si>
  <si>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</si>
  <si>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Транспорт</t>
  </si>
  <si>
    <t>Образование</t>
  </si>
  <si>
    <t>Социальная политика</t>
  </si>
  <si>
    <t>0100</t>
  </si>
  <si>
    <t>0102</t>
  </si>
  <si>
    <t>0103</t>
  </si>
  <si>
    <t>0104</t>
  </si>
  <si>
    <t>0106</t>
  </si>
  <si>
    <t>0400</t>
  </si>
  <si>
    <t>0405</t>
  </si>
  <si>
    <t>0408</t>
  </si>
  <si>
    <t>0700</t>
  </si>
  <si>
    <t>1000</t>
  </si>
  <si>
    <t xml:space="preserve">Межбюджетные трансферты </t>
  </si>
  <si>
    <t>810</t>
  </si>
  <si>
    <t>Другие вопросы в области национальной экономики</t>
  </si>
  <si>
    <t>0412</t>
  </si>
  <si>
    <t>0702</t>
  </si>
  <si>
    <t>0801</t>
  </si>
  <si>
    <t>Пенсионное обеспечение</t>
  </si>
  <si>
    <t>Социальное обслуживание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</si>
  <si>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</si>
  <si>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1002</t>
  </si>
  <si>
    <t>1003</t>
  </si>
  <si>
    <t>005</t>
  </si>
  <si>
    <t>Другие вопросы в области социальной политики</t>
  </si>
  <si>
    <t>1006</t>
  </si>
  <si>
    <t>510</t>
  </si>
  <si>
    <t>Дотации</t>
  </si>
  <si>
    <t>0217601</t>
  </si>
  <si>
    <t>Администрация Тасеевского района</t>
  </si>
  <si>
    <t>500</t>
  </si>
  <si>
    <t>Управление социальной защиты Администрации Тасеевского района</t>
  </si>
  <si>
    <t>Социальное обеспечение населения</t>
  </si>
  <si>
    <t>код главного распорядителя</t>
  </si>
  <si>
    <t>090</t>
  </si>
  <si>
    <t>0701</t>
  </si>
  <si>
    <t>Общее образование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</si>
  <si>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</si>
  <si>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</si>
  <si>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</si>
  <si>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</si>
  <si>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1001</t>
  </si>
  <si>
    <t>Финансовое управление администрации Тасеевского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</si>
  <si>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</si>
  <si>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0200000</t>
  </si>
  <si>
    <t>0210000</t>
  </si>
  <si>
    <t xml:space="preserve">Подпрограмма «Создание условий для эффективного и ответственного управления муниципальными финансами, повышения устойчивости бюджетов Тасеевского района» </t>
  </si>
  <si>
    <t>0210021</t>
  </si>
  <si>
    <t>850</t>
  </si>
  <si>
    <t>9110000</t>
  </si>
  <si>
    <t>9117514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</si>
  <si>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</si>
  <si>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530</t>
  </si>
  <si>
    <t>Субвенции</t>
  </si>
  <si>
    <t>1004</t>
  </si>
  <si>
    <t>1440000</t>
  </si>
  <si>
    <t>1440151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</si>
  <si>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</si>
  <si>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</si>
  <si>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</si>
  <si>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</si>
  <si>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1400000</t>
  </si>
  <si>
    <t>Подпрограмма "Повышение качества и доступности социальных услуг населению"</t>
  </si>
  <si>
    <t>Подпрограмма "Сохранение культурного наследия"</t>
  </si>
  <si>
    <t>300</t>
  </si>
  <si>
    <t>Социальное обеспечение и иные выплаты населению</t>
  </si>
  <si>
    <t>0127566</t>
  </si>
  <si>
    <t>0160000</t>
  </si>
  <si>
    <t>0160021</t>
  </si>
  <si>
    <t>Подпрограмма "Обеспечение реализации муниципальной программы и прочие мероприятия"</t>
  </si>
  <si>
    <t>0160061</t>
  </si>
  <si>
    <t>0167583</t>
  </si>
  <si>
    <t>Подпрограмма " Обеспечение сохранности и модернизация автомобильных дорог Тасеевского района"</t>
  </si>
  <si>
    <t>0910000</t>
  </si>
  <si>
    <t>Дорожный фонд</t>
  </si>
  <si>
    <t>0910053</t>
  </si>
  <si>
    <t>0390000</t>
  </si>
  <si>
    <t xml:space="preserve"> Иные бюджетные ассигнования</t>
  </si>
  <si>
    <t>350</t>
  </si>
  <si>
    <t>Премии и гранты</t>
  </si>
  <si>
    <t>1329607</t>
  </si>
  <si>
    <t>1190061</t>
  </si>
  <si>
    <t>9127429</t>
  </si>
  <si>
    <t>Создание специального фонда поддержки одаренных детей и педагогов работающих с одаренными детьми  в рамках подпрограммы «Одарённые дети Тасеевского района на 2014-2016 годы» муниципальной программы "Развитие образования в Тасеевском районе на 2014-2016 годы"</t>
  </si>
  <si>
    <t>Субвенции бюджетам муниципальных образований края на реализацию Закона края от 27.12.2005 № 17- 4377 " О наделении органов местного самоуправления муниципальных районов и городских округов края 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платы, в рамках подпрограммы "Развитие системы дошкольного образования на территории Тасеевского района на 2014-2016 годы муниципальной программы "Развитие образования в Тасеевском районе на 2014-2016 годы"</t>
  </si>
  <si>
    <t>Функционирование финансового управления Тасеевского района</t>
  </si>
  <si>
    <t>Национальная оборона</t>
  </si>
  <si>
    <t>Мобилизационная и вневойсковая подготовка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</si>
  <si>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</si>
  <si>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</si>
  <si>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</si>
  <si>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 xml:space="preserve">Опубликование нормативно-правовых актов в официальном издании "Тасеевский вестник" в рамках подпрограммы «Открытость власти и информирование населения о деятельности и решениях органов местного самоуправления Тасеевского района, информационно-разъяснительная работа по актуальным социально значимым вопросам» муниципальной программы "Содействие развитию гражданского общества в Тасеевском районе на 2014-2016 годы" </t>
  </si>
  <si>
    <t>Субвенции бюджетам муниципальных образований края на реализацию Закона края от29 марта 2007 года № 22-6015 "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 общеобразовательную программу дошкольного образования ,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</si>
  <si>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Здравоохранение</t>
  </si>
  <si>
    <t>Сумма на 2017 год, руб.</t>
  </si>
  <si>
    <t>0107</t>
  </si>
  <si>
    <t xml:space="preserve">Обеспечение проведения выборов и референдумов </t>
  </si>
  <si>
    <t>880</t>
  </si>
  <si>
    <t>Специальные расходы</t>
  </si>
  <si>
    <t>9120059</t>
  </si>
  <si>
    <t xml:space="preserve">Обеспечение проведения выборов </t>
  </si>
  <si>
    <t>0505</t>
  </si>
  <si>
    <t>0819571</t>
  </si>
  <si>
    <t>Подпрограмма "Развитие и модернизация объектов коммунальной инфраструктуры Тасеевского района"</t>
  </si>
  <si>
    <t>0810000</t>
  </si>
  <si>
    <t>Другие вопросы в области жилищно-коммунального хозяйства</t>
  </si>
  <si>
    <t>Обеспечение деятельности (оказание услуг) учреждений за счет доходов от приносящей доход деятельности в рамкам подпрограммы "Развитие системы дошкольного образования на территории Тасеевского района "</t>
  </si>
  <si>
    <t>Субвенции бюджетам муниципальных образований края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организациях, в соответствии с подпунктом 3 пункта 1 статьи 8 Закона Российской Федерации от 29 декабря 2012 года №273-ФЗ "Об образовании в Российской Федерации" пунктом6 статьи 8 Закона края "Об образовании" в рамках подпрограммы "Развитие системы дошкольного образования на территории Тасеевского района " муниципальной программы "Развитие образования в Тасеевском районе "</t>
  </si>
  <si>
    <t>Муниципальная программа "Развитие образования в Тасеевском районе "</t>
  </si>
  <si>
    <t>Подпрограмма "Развитие общего и дополнительного образования в  Тасеевском районе "</t>
  </si>
  <si>
    <t>Субсидии на оплату стоимости набора продуктов питания или готовых блюд и их транспортировку в лагерях с дневным пребыванием детей в рамкам подпрограммы  "Развитие общего и дополнительного образования на территории Тасеевского района " муниципальной программы "Развитие образования в Тасеевском районе "</t>
  </si>
  <si>
    <t xml:space="preserve">Подпрограмма «Одарённые дети Тасеевского района »
</t>
  </si>
  <si>
    <t>Реализация мероприятий в рамках подпрограммы «Одарённые дети Тасеевского района » муниципальной программы "Развитие образования в Тасеевском районе "</t>
  </si>
  <si>
    <t>Субвенции  бюджетам муниципальных образований на финансовое обеспечения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пункта 1 статьи 29 Закона Российской Федерации от 10 июля 1992 года №3266-1 "Об образовании" в рамкам подпрограммы  "Развитие общего и дополнительного образования на территории Тасеевского района " муниципальной программы "Развитие образования в Тасеевском районе"</t>
  </si>
  <si>
    <t>Обеспечение деятельности (оказание услуг) учреждений в рамкам подпрограммы  "Развитие общего и дополнительного образования на территории Тасеевского района " муниципальной программы "Развитие образования в Тасеевском районе "</t>
  </si>
  <si>
    <t>Подпрограмма "Развитие общего и дополнительного образования в  Тасеевском районе"</t>
  </si>
  <si>
    <t>Обеспечение деятельности (оказание услуг) учреждений в рамкам подпрограммы  "Развитие системы дошкольного образования на территории Тасеевского района "муниципальной программы "Развитие образования в Тасеевском районе "</t>
  </si>
  <si>
    <t>Реализация мероприятий по проведению конкурсов между дошкольными  образовательными учреждениями в рамках подпрограммы "Развитие системы дошкольного образования на территории Тасеевского района " муниципальной программы "Развитие образования в Тасеевском районе "</t>
  </si>
  <si>
    <t>Реализация мероприятий по формированию здорового образа жизни у работников ДОУ, воспитанников и их родителей,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 "</t>
  </si>
  <si>
    <t>Подпрограмма "Развитие системы дошкольного образования на территории Тасеевского района"</t>
  </si>
  <si>
    <t>Муниципальная программа "Развитие физической культуры, спорта в Тасеевском районе "</t>
  </si>
  <si>
    <t>Проведение  массовых  физкультурных  и спортивных  мероприятий  на территории  района, а также результативное  участие спортсменов сборных команд района по видам спорта в зональных, межрайонных и краевых  соревнованиях в рамках отдельных мероприятий муниципальной программы " Развитие физической культуры, спорта в Тасеевском районе"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</si>
  <si>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«Поддержка детей- сирот, расширение практики применения семейных форм воспитания » муниципальной программы "Развитие образования в Тасеевском районе"</t>
  </si>
  <si>
    <t xml:space="preserve">Подпрограмма «Поддержка детей- сирот, расширение практики применения семейных форм воспитания» </t>
  </si>
  <si>
    <t>Муниципальная программа "Развитие образования в Тасеевском районе"</t>
  </si>
  <si>
    <t>Социальная выплата на приобретение жилья или строительство индивидуального жилого дома , в рамках подпрограммы "Обеспечение жильём молодых семей в Тасеевском районе»  муниципальной программы" Создание условий для обеспечения доступным и комфортным жильем граждан Тасеевского района "</t>
  </si>
  <si>
    <t>Подпрограмма "Обеспечение жильём молодых семей в Тасеевском районе"</t>
  </si>
  <si>
    <t>Муниципальная программа" Создание условий для обеспечения доступным и комфортным жильем граждан Тасеевского района 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</si>
  <si>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отдельных мероприятий муниципальной программы "Защита  населения и территорий Тасеевского района от чрезвычайных ситуаций природного и техногенного характера"</t>
  </si>
  <si>
    <t>Муниципальная программа " Защита  населения и территорий Тасеевского района от чрезвычайных ситуаций природного и техногенного характера "</t>
  </si>
  <si>
    <t xml:space="preserve">Обеспечение деятельности (оказание услуг) учреждений в рамкам подпрограммы "Искусство и народное творчество" муниципальной программы "Развитие культуры Тасеевского района " </t>
  </si>
  <si>
    <t xml:space="preserve">Организация и проведение культурно-массовых мероприятий в рамках подпрограммы "Искусство и народное творчество" муниципальной программы "Развитие культуры Тасеевского района " </t>
  </si>
  <si>
    <t xml:space="preserve">Обеспечение деятельности (оказание услуг) учреждений в рамкам подпрограммы "Сохранение культурного наследия" муниципальной программы "Развитие культуры Тасеевского района " </t>
  </si>
  <si>
    <t xml:space="preserve">Муниципальная программа "Развитие культуры Тасеевского района " 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</si>
  <si>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«Поддержка детей- сирот, расширение практики применения семейных форм воспитания» муниципальной программы  «Развитие образования в Тасеевском районе»</t>
  </si>
  <si>
    <t>Проведение мероприятий для детей и молодежи, в рамках подпрограммы «Отдых детей и подростков Тасеевского района в каникулярное время» муниципальной программы "Развитие образования в Тасеевском районе "</t>
  </si>
  <si>
    <t xml:space="preserve">Подпрограмма «Отдых детей и подростков Тасеевского района в каникулярное время »
</t>
  </si>
  <si>
    <t xml:space="preserve">Подпрограмма «Одарённые дети Тасеевского района»
</t>
  </si>
  <si>
    <t>Муниципальная программа "Молодежь  Тасеевского района в ХХI веке "</t>
  </si>
  <si>
    <t>Обеспечение деятельности (оказание услуг) учреждений в рамкам подпрограммы "Вовлечение молодежи Тасеевского района в социальную практику"  муниципальной программы "Молодежь Тасеевского района в XXI веке »</t>
  </si>
  <si>
    <t xml:space="preserve">Обеспечение деятельности (оказание услуг) учреждений в рамкам подпрограммы "Обеспечение условий для устойчивого развития отрасли"культура"" муниципальной программы "Развитие культуры Тасеевского района " </t>
  </si>
  <si>
    <t xml:space="preserve">Расходы  по реализации временных мер поддержки населения в целях обеспечения доступности коммунальных услуг» 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 </t>
  </si>
  <si>
    <t xml:space="preserve">Расходы на возмещение убытков в связи с применением государственных регулируемых цен на электроэнергию, вырабатываемую дизельными электростанциями для населения 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 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</si>
  <si>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 в Тасеевском районе" </t>
  </si>
  <si>
    <t>Поддержка развития субъектов малого и среднего предпринимательства в рамках подпрограммы "Развитие субъектов малого и среднего предпринимательства в районе" муниципальной программы "Развитие инвестиционной, инновационной деятельности, малого и среднего предпринимательства на территории Тасеевского района"</t>
  </si>
  <si>
    <t>Муниципальная программа "Развитие инвестиционной, инновационной деятельности, малого и среднего предпринимательства на территории Тасеевского района"</t>
  </si>
  <si>
    <t>Муниципальная программа Тасеевского района " Развитие сельского хозяйства и регулирование рынков сельскохозяйственной продукции, сырья и продовольствия"</t>
  </si>
  <si>
    <t>Обеспечение деятельности (оказание услуг) учреждений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</si>
  <si>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рамках отдельных мероприятий муниципальной программы "Развитие транспортной системы в Тасеевском районе "</t>
  </si>
  <si>
    <t>Муниципальная программа "Развитие транспортной системы в Тасеевском районе на"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</si>
  <si>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отдельных мероприятий муниципальной  программы Тасеевского района" Развитие сельского хозяйства и регулирование рынков сельскохозяйственной продукции, сырья и продовольствия "</t>
  </si>
  <si>
    <t>Подведение итогов по завершению сельскохозяйственного года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 "</t>
  </si>
  <si>
    <t>Муниципальная программа Тасеевского района" Развитие сельского хозяйства и регулирование рынков сельскохозяйственной продукции, сырья и продовольствия "</t>
  </si>
  <si>
    <t>Информирование населения Тасеевского района по вопросам противодействия терроризму и экстремизму в рамках отдельных  мероприятий муниципальной программы " Защита  населения и территорий Тасеевского района от чрезвычайных ситуаций природного и техногенного характера "</t>
  </si>
  <si>
    <t>Обеспечение деятельности (оказание услуг) учреждений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 "</t>
  </si>
  <si>
    <t>Предоставление на конкурсной основе субсидий СОНКО на реализацию проектов, направленных на повышение качества жизни Тасеевского района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муниципальной программы " Содействие развитию гражданского общества в Тасеевском районе"</t>
  </si>
  <si>
    <t xml:space="preserve">Муниципальная программа "Содействие развитию гражданского общества в Тасеевском районе " </t>
  </si>
  <si>
    <t xml:space="preserve"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Тасеевском районе" муниципальной программы "Развитие культуры Тасеевского района " </t>
  </si>
  <si>
    <t xml:space="preserve">Обеспечение деятельности (оказание услуг) учреждений в рамках подпрограммы "Развитие архивного дела в Тасеевском районе" муниципальной программы "Развитие культуры Тасеевского района " </t>
  </si>
  <si>
    <t xml:space="preserve">Подпрограмма «Развитие архивного дела в Тасеевском районе» муниципальной программы "Развитие культуры Тасеевского района" </t>
  </si>
  <si>
    <t xml:space="preserve">Обеспечение деятельности (оказание услуг) учреждений в рамках отдельных мероприятий муниципальной программы Тасеевского района «Содействие развитию местного самоуправления в Тасеевском районе »
</t>
  </si>
  <si>
    <t>Инвентаризация и установление прав собственности на объекты муниципального имущества в рамках отдельных мероприятий муниципальной программы Тасеевского района «Содействие развитию местного самоуправления в Тасеевском районе»</t>
  </si>
  <si>
    <t xml:space="preserve">Муниципальная программа Тасеевского района «Содействие развитию местного самоуправления в Тасеевском районе »
</t>
  </si>
  <si>
    <t>Подготовка школ ,садов к учебному году за счет средств местного бюджета, в рамках подпрограммы "Развитие общего и дополнительного образования" муниципальной программы "Развитие образования в Тасеевском районе "</t>
  </si>
  <si>
    <t xml:space="preserve">Подпрограмма «Отдых детей и подростков Тасеевского района в каникулярное время на »
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</si>
  <si>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 в рамках подпрограммы «Обеспечение реализации муниципальной программы и прочие мероприятия» муниципальной программы  «Развитие образования в Тасеевском районе »</t>
  </si>
  <si>
    <t>Руководство и управление в сфере установленных функций центрального аппарата и иных органов  в рамках подпрограммы «Обеспечение реализации муниципальной программы и прочие мероприятия» муниципальной программы  «Развитие образования в Тасеевском районе »</t>
  </si>
  <si>
    <t>Обеспечение деятельности (оказание услуг) учреждений за сет доходов от приносящей доход деятельности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</si>
  <si>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Подпрограмма "Развитие системы дошкольного образования на территории Тасеевского района "</t>
  </si>
  <si>
    <t>Субвенции бюджетам муниципальных образований края на реализацию Закона края от 27.12.2005 № 17- 4379 " О наделении органов местного самоуправления муниципальных районов и городских округов края  государственными полномочиями по осуществлению и уходу за детьми- инвалидами, детьми-сиротами и детьми, оставшимися без попечения родителей 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 "</t>
  </si>
  <si>
    <t>Муниципальная программа "Управление муниципальными финансами (ресурсами) 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</si>
</sst>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0"/>
      <name val="Helv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58"/>
      <name val="Arial Cyr"/>
      <family val="0"/>
    </font>
    <font>
      <b/>
      <sz val="10"/>
      <name val="Arial Cyr"/>
      <family val="0"/>
    </font>
    <font>
      <sz val="10"/>
      <color indexed="56"/>
      <name val="Arial Cyr"/>
      <family val="0"/>
    </font>
    <font>
      <sz val="10"/>
      <color indexed="12"/>
      <name val="Arial Cyr"/>
      <family val="0"/>
    </font>
    <font>
      <sz val="10"/>
      <color indexed="48"/>
      <name val="Arial Cyr"/>
      <family val="0"/>
    </font>
    <font>
      <sz val="10"/>
      <color indexed="19"/>
      <name val="Arial Cyr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sz val="9"/>
      <color indexed="63"/>
      <name val="Times New Roman"/>
      <family val="1"/>
    </font>
    <font>
      <sz val="9"/>
      <name val="Times New Roman Cyr"/>
      <family val="0"/>
    </font>
    <font>
      <sz val="9"/>
      <color indexed="8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26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2" borderId="0" xfId="0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8" borderId="0" xfId="0" applyFill="1" applyAlignment="1">
      <alignment/>
    </xf>
    <xf numFmtId="0" fontId="0" fillId="20" borderId="0" xfId="0" applyFill="1" applyAlignment="1">
      <alignment/>
    </xf>
    <xf numFmtId="0" fontId="0" fillId="10" borderId="0" xfId="0" applyFill="1" applyAlignment="1">
      <alignment/>
    </xf>
    <xf numFmtId="0" fontId="19" fillId="0" borderId="0" xfId="0" applyFont="1" applyFill="1" applyAlignment="1">
      <alignment/>
    </xf>
    <xf numFmtId="0" fontId="0" fillId="21" borderId="0" xfId="0" applyFill="1" applyAlignment="1">
      <alignment/>
    </xf>
    <xf numFmtId="0" fontId="23" fillId="0" borderId="0" xfId="0" applyFont="1" applyFill="1" applyAlignment="1">
      <alignment/>
    </xf>
    <xf numFmtId="0" fontId="0" fillId="15" borderId="0" xfId="0" applyFill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justify"/>
    </xf>
    <xf numFmtId="2" fontId="3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3" fillId="0" borderId="11" xfId="59" applyFont="1" applyFill="1" applyBorder="1" applyAlignment="1">
      <alignment horizontal="justify" vertical="top" wrapText="1"/>
      <protection/>
    </xf>
    <xf numFmtId="49" fontId="25" fillId="0" borderId="10" xfId="0" applyNumberFormat="1" applyFont="1" applyFill="1" applyBorder="1" applyAlignment="1">
      <alignment horizontal="justify" vertical="top" wrapText="1"/>
    </xf>
    <xf numFmtId="4" fontId="3" fillId="0" borderId="10" xfId="59" applyNumberFormat="1" applyFont="1" applyFill="1" applyBorder="1" applyAlignment="1">
      <alignment horizontal="center" vertical="top" wrapText="1"/>
      <protection/>
    </xf>
    <xf numFmtId="0" fontId="26" fillId="0" borderId="12" xfId="0" applyFont="1" applyFill="1" applyBorder="1" applyAlignment="1">
      <alignment horizontal="justify" vertical="top" wrapText="1"/>
    </xf>
    <xf numFmtId="0" fontId="26" fillId="0" borderId="13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/>
    </xf>
    <xf numFmtId="0" fontId="26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4" fontId="12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/>
    </xf>
    <xf numFmtId="0" fontId="0" fillId="24" borderId="0" xfId="0" applyFill="1" applyAlignment="1">
      <alignment/>
    </xf>
    <xf numFmtId="0" fontId="2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justify"/>
    </xf>
    <xf numFmtId="4" fontId="3" fillId="0" borderId="0" xfId="59" applyNumberFormat="1" applyFont="1" applyFill="1" applyBorder="1" applyAlignment="1">
      <alignment horizontal="center" vertical="top" wrapText="1"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justify"/>
    </xf>
    <xf numFmtId="4" fontId="3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justify"/>
    </xf>
    <xf numFmtId="2" fontId="0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53" applyNumberFormat="1" applyFont="1" applyFill="1" applyBorder="1" applyAlignment="1">
      <alignment horizontal="justify" vertical="top" wrapText="1"/>
      <protection/>
    </xf>
    <xf numFmtId="0" fontId="3" fillId="0" borderId="14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164" fontId="25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8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customWidth="1"/>
    <col min="2" max="2" width="6.75390625" style="31" customWidth="1"/>
    <col min="3" max="3" width="46.75390625" style="1" customWidth="1"/>
    <col min="4" max="4" width="7.25390625" style="1" customWidth="1"/>
    <col min="5" max="5" width="10.75390625" style="1" customWidth="1"/>
    <col min="6" max="6" width="6.125" style="1" customWidth="1"/>
    <col min="7" max="7" width="15.00390625" style="1" customWidth="1"/>
    <col min="8" max="10" width="14.00390625" style="1" customWidth="1"/>
    <col min="11" max="11" width="14.75390625" style="3" customWidth="1"/>
    <col min="12" max="12" width="13.75390625" style="2" customWidth="1"/>
    <col min="13" max="16384" width="9.125" style="2" customWidth="1"/>
  </cols>
  <sheetData>
    <row r="1" spans="5:11" ht="12.75">
      <c r="E1" s="114"/>
      <c r="F1" s="115"/>
      <c r="G1" s="118" t="s">
        <v>14</v>
      </c>
      <c r="H1" s="119"/>
      <c r="I1" s="119"/>
      <c r="J1" s="87"/>
      <c r="K1" s="4"/>
    </row>
    <row r="2" spans="3:11" ht="33.75" customHeight="1">
      <c r="C2" s="5"/>
      <c r="D2" s="5"/>
      <c r="E2" s="114"/>
      <c r="F2" s="114"/>
      <c r="G2" s="114"/>
      <c r="H2" s="118" t="s">
        <v>20</v>
      </c>
      <c r="I2" s="118"/>
      <c r="J2" s="76"/>
      <c r="K2" s="6"/>
    </row>
    <row r="3" spans="3:12" ht="12.75">
      <c r="C3" s="7"/>
      <c r="D3" s="5"/>
      <c r="E3" s="5"/>
      <c r="F3" s="5"/>
      <c r="G3" s="5"/>
      <c r="H3" s="77"/>
      <c r="I3" s="120"/>
      <c r="J3" s="120"/>
      <c r="K3" s="121"/>
      <c r="L3" s="121"/>
    </row>
    <row r="4" spans="3:11" ht="12.75" customHeight="1">
      <c r="C4" s="7"/>
      <c r="D4" s="5"/>
      <c r="E4" s="114"/>
      <c r="F4" s="115"/>
      <c r="G4" s="118"/>
      <c r="H4" s="119"/>
      <c r="I4" s="119"/>
      <c r="J4" s="87"/>
      <c r="K4" s="8"/>
    </row>
    <row r="5" spans="3:11" ht="12.75" customHeight="1">
      <c r="C5" s="7"/>
      <c r="D5" s="5"/>
      <c r="E5" s="74"/>
      <c r="F5" s="75"/>
      <c r="G5" s="76"/>
      <c r="H5" s="118"/>
      <c r="I5" s="118"/>
      <c r="J5" s="76"/>
      <c r="K5" s="8"/>
    </row>
    <row r="6" spans="3:10" ht="30.75" customHeight="1">
      <c r="C6" s="116" t="s">
        <v>187</v>
      </c>
      <c r="D6" s="116"/>
      <c r="E6" s="116"/>
      <c r="F6" s="116"/>
      <c r="G6" s="116"/>
      <c r="H6" s="117"/>
      <c r="I6" s="117"/>
      <c r="J6" s="86"/>
    </row>
    <row r="8" spans="1:11" ht="63.75" customHeight="1">
      <c r="A8" s="9" t="s">
        <v>239</v>
      </c>
      <c r="B8" s="32" t="s">
        <v>283</v>
      </c>
      <c r="C8" s="9" t="s">
        <v>60</v>
      </c>
      <c r="D8" s="10" t="s">
        <v>240</v>
      </c>
      <c r="E8" s="10" t="s">
        <v>241</v>
      </c>
      <c r="F8" s="10" t="s">
        <v>244</v>
      </c>
      <c r="G8" s="10" t="s">
        <v>127</v>
      </c>
      <c r="H8" s="10" t="s">
        <v>143</v>
      </c>
      <c r="I8" s="10" t="s">
        <v>344</v>
      </c>
      <c r="J8" s="98"/>
      <c r="K8" s="11"/>
    </row>
    <row r="9" spans="1:10" ht="21.75" customHeight="1">
      <c r="A9" s="38">
        <v>1</v>
      </c>
      <c r="B9" s="39" t="s">
        <v>273</v>
      </c>
      <c r="C9" s="40" t="s">
        <v>279</v>
      </c>
      <c r="D9" s="10"/>
      <c r="E9" s="10"/>
      <c r="F9" s="10"/>
      <c r="G9" s="41">
        <f>G10+G76+G88+G132+G150+G190+G220+G242+G210</f>
        <v>88140100.33</v>
      </c>
      <c r="H9" s="41">
        <f>H10+H76+H88+H132+H150+H190+H220+H242+H210</f>
        <v>81574049</v>
      </c>
      <c r="I9" s="41">
        <f>I10+I76+I88+I132+I150+I190+I220+I242+I210</f>
        <v>80510042</v>
      </c>
      <c r="J9" s="99"/>
    </row>
    <row r="10" spans="1:10" ht="12.75">
      <c r="A10" s="38">
        <v>2</v>
      </c>
      <c r="B10" s="39" t="s">
        <v>273</v>
      </c>
      <c r="C10" s="42" t="s">
        <v>245</v>
      </c>
      <c r="D10" s="43" t="s">
        <v>252</v>
      </c>
      <c r="E10" s="43"/>
      <c r="F10" s="43"/>
      <c r="G10" s="44">
        <f>G11+G26+G32+G35+G41</f>
        <v>23880688.13</v>
      </c>
      <c r="H10" s="44">
        <f>H11+H26+H35+H41</f>
        <v>21951584</v>
      </c>
      <c r="I10" s="44">
        <f>I11+I26+I35+I41</f>
        <v>21946084</v>
      </c>
      <c r="J10" s="100"/>
    </row>
    <row r="11" spans="1:256" s="12" customFormat="1" ht="42.75" customHeight="1">
      <c r="A11" s="38">
        <v>3</v>
      </c>
      <c r="B11" s="39" t="s">
        <v>273</v>
      </c>
      <c r="C11" s="42" t="s">
        <v>338</v>
      </c>
      <c r="D11" s="43" t="s">
        <v>255</v>
      </c>
      <c r="E11" s="43"/>
      <c r="F11" s="43"/>
      <c r="G11" s="44">
        <f>G12+G19</f>
        <v>19360717.13</v>
      </c>
      <c r="H11" s="44">
        <f>H12+H19</f>
        <v>18478113</v>
      </c>
      <c r="I11" s="44">
        <f>I12+I19</f>
        <v>18478113</v>
      </c>
      <c r="J11" s="100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2" customFormat="1" ht="24">
      <c r="A12" s="38">
        <v>4</v>
      </c>
      <c r="B12" s="39" t="s">
        <v>273</v>
      </c>
      <c r="C12" s="42" t="s">
        <v>180</v>
      </c>
      <c r="D12" s="43" t="s">
        <v>255</v>
      </c>
      <c r="E12" s="43" t="s">
        <v>236</v>
      </c>
      <c r="F12" s="43"/>
      <c r="G12" s="44">
        <f aca="true" t="shared" si="0" ref="G12:I13">G13</f>
        <v>18908017.13</v>
      </c>
      <c r="H12" s="44">
        <f t="shared" si="0"/>
        <v>18010513</v>
      </c>
      <c r="I12" s="44">
        <f t="shared" si="0"/>
        <v>18010513</v>
      </c>
      <c r="J12" s="100"/>
      <c r="K12" s="82"/>
      <c r="L12" s="8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2" customFormat="1" ht="24">
      <c r="A13" s="38">
        <v>5</v>
      </c>
      <c r="B13" s="39" t="s">
        <v>273</v>
      </c>
      <c r="C13" s="42" t="s">
        <v>140</v>
      </c>
      <c r="D13" s="43" t="s">
        <v>255</v>
      </c>
      <c r="E13" s="43" t="s">
        <v>139</v>
      </c>
      <c r="F13" s="43"/>
      <c r="G13" s="44">
        <f t="shared" si="0"/>
        <v>18908017.13</v>
      </c>
      <c r="H13" s="44">
        <f t="shared" si="0"/>
        <v>18010513</v>
      </c>
      <c r="I13" s="44">
        <f t="shared" si="0"/>
        <v>18010513</v>
      </c>
      <c r="J13" s="100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2" customFormat="1" ht="36">
      <c r="A14" s="38">
        <v>6</v>
      </c>
      <c r="B14" s="39" t="s">
        <v>273</v>
      </c>
      <c r="C14" s="42" t="s">
        <v>141</v>
      </c>
      <c r="D14" s="43" t="s">
        <v>255</v>
      </c>
      <c r="E14" s="43" t="s">
        <v>142</v>
      </c>
      <c r="F14" s="43"/>
      <c r="G14" s="44">
        <f>G15+G17</f>
        <v>18908017.13</v>
      </c>
      <c r="H14" s="44">
        <f>H15+H17</f>
        <v>18010513</v>
      </c>
      <c r="I14" s="44">
        <f>I15+I17</f>
        <v>18010513</v>
      </c>
      <c r="J14" s="100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2" customFormat="1" ht="48">
      <c r="A15" s="38">
        <v>7</v>
      </c>
      <c r="B15" s="39" t="s">
        <v>273</v>
      </c>
      <c r="C15" s="42" t="s">
        <v>339</v>
      </c>
      <c r="D15" s="43" t="s">
        <v>255</v>
      </c>
      <c r="E15" s="43" t="s">
        <v>142</v>
      </c>
      <c r="F15" s="43" t="s">
        <v>231</v>
      </c>
      <c r="G15" s="44">
        <f>G16</f>
        <v>14138888</v>
      </c>
      <c r="H15" s="44">
        <f>H16</f>
        <v>14138888</v>
      </c>
      <c r="I15" s="44">
        <f>I16</f>
        <v>14138888</v>
      </c>
      <c r="J15" s="100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2" customFormat="1" ht="24">
      <c r="A16" s="38">
        <v>8</v>
      </c>
      <c r="B16" s="39" t="s">
        <v>273</v>
      </c>
      <c r="C16" s="42" t="s">
        <v>340</v>
      </c>
      <c r="D16" s="43" t="s">
        <v>255</v>
      </c>
      <c r="E16" s="43" t="s">
        <v>142</v>
      </c>
      <c r="F16" s="43" t="s">
        <v>232</v>
      </c>
      <c r="G16" s="44">
        <v>14138888</v>
      </c>
      <c r="H16" s="44">
        <v>14138888</v>
      </c>
      <c r="I16" s="44">
        <v>14138888</v>
      </c>
      <c r="J16" s="100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2" customFormat="1" ht="24">
      <c r="A17" s="38">
        <v>9</v>
      </c>
      <c r="B17" s="39" t="s">
        <v>273</v>
      </c>
      <c r="C17" s="37" t="s">
        <v>229</v>
      </c>
      <c r="D17" s="43" t="s">
        <v>255</v>
      </c>
      <c r="E17" s="43" t="s">
        <v>142</v>
      </c>
      <c r="F17" s="43" t="s">
        <v>233</v>
      </c>
      <c r="G17" s="44">
        <f>G18</f>
        <v>4769129.13</v>
      </c>
      <c r="H17" s="44">
        <f>H18</f>
        <v>3871625</v>
      </c>
      <c r="I17" s="44">
        <f>I18</f>
        <v>3871625</v>
      </c>
      <c r="J17" s="100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2" customFormat="1" ht="24">
      <c r="A18" s="38">
        <v>10</v>
      </c>
      <c r="B18" s="39" t="s">
        <v>273</v>
      </c>
      <c r="C18" s="37" t="s">
        <v>230</v>
      </c>
      <c r="D18" s="43" t="s">
        <v>255</v>
      </c>
      <c r="E18" s="43" t="s">
        <v>142</v>
      </c>
      <c r="F18" s="43" t="s">
        <v>234</v>
      </c>
      <c r="G18" s="44">
        <f>4867816.25-98687.12</f>
        <v>4769129.13</v>
      </c>
      <c r="H18" s="44">
        <v>3871625</v>
      </c>
      <c r="I18" s="44">
        <v>3871625</v>
      </c>
      <c r="J18" s="100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2" customFormat="1" ht="24">
      <c r="A19" s="38">
        <v>11</v>
      </c>
      <c r="B19" s="39" t="s">
        <v>273</v>
      </c>
      <c r="C19" s="37" t="s">
        <v>147</v>
      </c>
      <c r="D19" s="43" t="s">
        <v>255</v>
      </c>
      <c r="E19" s="43" t="s">
        <v>146</v>
      </c>
      <c r="F19" s="43"/>
      <c r="G19" s="44">
        <f>G21</f>
        <v>452700</v>
      </c>
      <c r="H19" s="44">
        <f>H21</f>
        <v>467600</v>
      </c>
      <c r="I19" s="44">
        <f>I21</f>
        <v>467600</v>
      </c>
      <c r="J19" s="100"/>
      <c r="K19" s="97"/>
      <c r="L19" s="9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2" customFormat="1" ht="12.75">
      <c r="A20" s="38">
        <v>12</v>
      </c>
      <c r="B20" s="39" t="s">
        <v>273</v>
      </c>
      <c r="C20" s="42" t="s">
        <v>149</v>
      </c>
      <c r="D20" s="43" t="s">
        <v>255</v>
      </c>
      <c r="E20" s="43" t="s">
        <v>148</v>
      </c>
      <c r="F20" s="43"/>
      <c r="G20" s="44">
        <f>G21</f>
        <v>452700</v>
      </c>
      <c r="H20" s="44">
        <f>H21</f>
        <v>467600</v>
      </c>
      <c r="I20" s="44">
        <f>I21</f>
        <v>467600</v>
      </c>
      <c r="J20" s="100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2" customFormat="1" ht="72">
      <c r="A21" s="38">
        <v>13</v>
      </c>
      <c r="B21" s="39" t="s">
        <v>273</v>
      </c>
      <c r="C21" s="37" t="s">
        <v>145</v>
      </c>
      <c r="D21" s="43" t="s">
        <v>255</v>
      </c>
      <c r="E21" s="43" t="s">
        <v>150</v>
      </c>
      <c r="F21" s="43"/>
      <c r="G21" s="44">
        <f>G22+G24</f>
        <v>452700</v>
      </c>
      <c r="H21" s="44">
        <f>H22+H24</f>
        <v>467600</v>
      </c>
      <c r="I21" s="44">
        <f>I22+I24</f>
        <v>467600</v>
      </c>
      <c r="J21" s="100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2" customFormat="1" ht="48">
      <c r="A22" s="38">
        <v>14</v>
      </c>
      <c r="B22" s="39" t="s">
        <v>273</v>
      </c>
      <c r="C22" s="42" t="s">
        <v>339</v>
      </c>
      <c r="D22" s="43" t="s">
        <v>255</v>
      </c>
      <c r="E22" s="43" t="s">
        <v>150</v>
      </c>
      <c r="F22" s="43" t="s">
        <v>231</v>
      </c>
      <c r="G22" s="44">
        <f>G23</f>
        <v>402802</v>
      </c>
      <c r="H22" s="44">
        <f>H23</f>
        <v>415208</v>
      </c>
      <c r="I22" s="44">
        <f>I23</f>
        <v>415208</v>
      </c>
      <c r="J22" s="100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2" customFormat="1" ht="24">
      <c r="A23" s="38">
        <v>15</v>
      </c>
      <c r="B23" s="39" t="s">
        <v>273</v>
      </c>
      <c r="C23" s="42" t="s">
        <v>340</v>
      </c>
      <c r="D23" s="43" t="s">
        <v>255</v>
      </c>
      <c r="E23" s="43" t="s">
        <v>150</v>
      </c>
      <c r="F23" s="43" t="s">
        <v>232</v>
      </c>
      <c r="G23" s="44">
        <v>402802</v>
      </c>
      <c r="H23" s="44">
        <v>415208</v>
      </c>
      <c r="I23" s="44">
        <v>415208</v>
      </c>
      <c r="J23" s="100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2" customFormat="1" ht="24">
      <c r="A24" s="38">
        <v>16</v>
      </c>
      <c r="B24" s="39" t="s">
        <v>273</v>
      </c>
      <c r="C24" s="37" t="s">
        <v>229</v>
      </c>
      <c r="D24" s="43" t="s">
        <v>255</v>
      </c>
      <c r="E24" s="43" t="s">
        <v>150</v>
      </c>
      <c r="F24" s="43" t="s">
        <v>233</v>
      </c>
      <c r="G24" s="44">
        <f>G25</f>
        <v>49898</v>
      </c>
      <c r="H24" s="44">
        <f>H25</f>
        <v>52392</v>
      </c>
      <c r="I24" s="44">
        <f>I25</f>
        <v>52392</v>
      </c>
      <c r="J24" s="100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2" customFormat="1" ht="24">
      <c r="A25" s="38">
        <v>17</v>
      </c>
      <c r="B25" s="39" t="s">
        <v>273</v>
      </c>
      <c r="C25" s="37" t="s">
        <v>230</v>
      </c>
      <c r="D25" s="43" t="s">
        <v>255</v>
      </c>
      <c r="E25" s="43" t="s">
        <v>150</v>
      </c>
      <c r="F25" s="43" t="s">
        <v>234</v>
      </c>
      <c r="G25" s="44">
        <v>49898</v>
      </c>
      <c r="H25" s="44">
        <v>52392</v>
      </c>
      <c r="I25" s="44">
        <v>52392</v>
      </c>
      <c r="J25" s="100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2" customFormat="1" ht="12.75">
      <c r="A26" s="38">
        <v>18</v>
      </c>
      <c r="B26" s="39" t="s">
        <v>273</v>
      </c>
      <c r="C26" s="42" t="s">
        <v>158</v>
      </c>
      <c r="D26" s="43" t="s">
        <v>157</v>
      </c>
      <c r="E26" s="43"/>
      <c r="F26" s="43"/>
      <c r="G26" s="44">
        <f aca="true" t="shared" si="1" ref="G26:I27">G27</f>
        <v>0</v>
      </c>
      <c r="H26" s="44">
        <f t="shared" si="1"/>
        <v>5500</v>
      </c>
      <c r="I26" s="44">
        <f t="shared" si="1"/>
        <v>0</v>
      </c>
      <c r="J26" s="100"/>
      <c r="K26" s="8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2" customFormat="1" ht="24">
      <c r="A27" s="38">
        <v>19</v>
      </c>
      <c r="B27" s="39" t="s">
        <v>273</v>
      </c>
      <c r="C27" s="37" t="s">
        <v>147</v>
      </c>
      <c r="D27" s="43" t="s">
        <v>157</v>
      </c>
      <c r="E27" s="43" t="s">
        <v>146</v>
      </c>
      <c r="F27" s="43"/>
      <c r="G27" s="44">
        <f t="shared" si="1"/>
        <v>0</v>
      </c>
      <c r="H27" s="44">
        <f t="shared" si="1"/>
        <v>5500</v>
      </c>
      <c r="I27" s="44">
        <f t="shared" si="1"/>
        <v>0</v>
      </c>
      <c r="J27" s="100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2" customFormat="1" ht="12.75">
      <c r="A28" s="38">
        <v>20</v>
      </c>
      <c r="B28" s="39" t="s">
        <v>273</v>
      </c>
      <c r="C28" s="42" t="s">
        <v>149</v>
      </c>
      <c r="D28" s="43" t="s">
        <v>157</v>
      </c>
      <c r="E28" s="43" t="s">
        <v>148</v>
      </c>
      <c r="F28" s="43"/>
      <c r="G28" s="44">
        <v>0</v>
      </c>
      <c r="H28" s="44">
        <f>H29</f>
        <v>5500</v>
      </c>
      <c r="I28" s="44">
        <v>0</v>
      </c>
      <c r="J28" s="100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2" customFormat="1" ht="60">
      <c r="A29" s="38">
        <v>21</v>
      </c>
      <c r="B29" s="39" t="s">
        <v>273</v>
      </c>
      <c r="C29" s="37" t="s">
        <v>160</v>
      </c>
      <c r="D29" s="43" t="s">
        <v>157</v>
      </c>
      <c r="E29" s="43" t="s">
        <v>159</v>
      </c>
      <c r="F29" s="43"/>
      <c r="G29" s="44">
        <v>0</v>
      </c>
      <c r="H29" s="44">
        <f>H30</f>
        <v>5500</v>
      </c>
      <c r="I29" s="44">
        <v>0</v>
      </c>
      <c r="J29" s="100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2" customFormat="1" ht="24">
      <c r="A30" s="38">
        <v>22</v>
      </c>
      <c r="B30" s="39" t="s">
        <v>273</v>
      </c>
      <c r="C30" s="37" t="s">
        <v>229</v>
      </c>
      <c r="D30" s="43" t="s">
        <v>157</v>
      </c>
      <c r="E30" s="43" t="s">
        <v>159</v>
      </c>
      <c r="F30" s="43" t="s">
        <v>233</v>
      </c>
      <c r="G30" s="44">
        <v>0</v>
      </c>
      <c r="H30" s="44">
        <f>H31</f>
        <v>5500</v>
      </c>
      <c r="I30" s="44">
        <v>0</v>
      </c>
      <c r="J30" s="100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2" customFormat="1" ht="24">
      <c r="A31" s="38">
        <v>23</v>
      </c>
      <c r="B31" s="39" t="s">
        <v>273</v>
      </c>
      <c r="C31" s="37" t="s">
        <v>230</v>
      </c>
      <c r="D31" s="43" t="s">
        <v>157</v>
      </c>
      <c r="E31" s="43" t="s">
        <v>159</v>
      </c>
      <c r="F31" s="43" t="s">
        <v>234</v>
      </c>
      <c r="G31" s="44">
        <v>0</v>
      </c>
      <c r="H31" s="44">
        <v>5500</v>
      </c>
      <c r="I31" s="44">
        <v>0</v>
      </c>
      <c r="J31" s="100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2" customFormat="1" ht="12.75">
      <c r="A32" s="38">
        <v>24</v>
      </c>
      <c r="B32" s="39" t="s">
        <v>273</v>
      </c>
      <c r="C32" s="37" t="s">
        <v>346</v>
      </c>
      <c r="D32" s="43" t="s">
        <v>345</v>
      </c>
      <c r="E32" s="43"/>
      <c r="F32" s="43"/>
      <c r="G32" s="44">
        <f>G33</f>
        <v>1057000</v>
      </c>
      <c r="H32" s="44"/>
      <c r="I32" s="44"/>
      <c r="J32" s="100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2" customFormat="1" ht="12.75">
      <c r="A33" s="38">
        <v>25</v>
      </c>
      <c r="B33" s="39" t="s">
        <v>273</v>
      </c>
      <c r="C33" s="37" t="s">
        <v>350</v>
      </c>
      <c r="D33" s="43" t="s">
        <v>345</v>
      </c>
      <c r="E33" s="43" t="s">
        <v>349</v>
      </c>
      <c r="F33" s="43"/>
      <c r="G33" s="44">
        <f>G34</f>
        <v>1057000</v>
      </c>
      <c r="H33" s="44"/>
      <c r="I33" s="44"/>
      <c r="J33" s="100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2" customFormat="1" ht="12.75">
      <c r="A34" s="38">
        <v>26</v>
      </c>
      <c r="B34" s="39" t="s">
        <v>273</v>
      </c>
      <c r="C34" s="37" t="s">
        <v>348</v>
      </c>
      <c r="D34" s="43" t="s">
        <v>345</v>
      </c>
      <c r="E34" s="43" t="s">
        <v>349</v>
      </c>
      <c r="F34" s="43" t="s">
        <v>347</v>
      </c>
      <c r="G34" s="44">
        <v>1057000</v>
      </c>
      <c r="H34" s="44"/>
      <c r="I34" s="44"/>
      <c r="J34" s="100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2" customFormat="1" ht="12.75">
      <c r="A35" s="38">
        <v>27</v>
      </c>
      <c r="B35" s="39" t="s">
        <v>273</v>
      </c>
      <c r="C35" s="42" t="s">
        <v>246</v>
      </c>
      <c r="D35" s="43" t="s">
        <v>63</v>
      </c>
      <c r="E35" s="43"/>
      <c r="F35" s="43"/>
      <c r="G35" s="44">
        <f>G36</f>
        <v>300000</v>
      </c>
      <c r="H35" s="44">
        <f>H36</f>
        <v>300000</v>
      </c>
      <c r="I35" s="44">
        <f>I36</f>
        <v>300000</v>
      </c>
      <c r="J35" s="100"/>
      <c r="K35" s="82"/>
      <c r="L35" s="8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2" customFormat="1" ht="24">
      <c r="A36" s="38">
        <v>28</v>
      </c>
      <c r="B36" s="39" t="s">
        <v>273</v>
      </c>
      <c r="C36" s="37" t="s">
        <v>147</v>
      </c>
      <c r="D36" s="43" t="s">
        <v>63</v>
      </c>
      <c r="E36" s="43" t="s">
        <v>146</v>
      </c>
      <c r="F36" s="43"/>
      <c r="G36" s="44">
        <f>G37</f>
        <v>300000</v>
      </c>
      <c r="H36" s="44">
        <v>300000</v>
      </c>
      <c r="I36" s="44">
        <v>300000</v>
      </c>
      <c r="J36" s="100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2" customFormat="1" ht="12.75">
      <c r="A37" s="38">
        <v>29</v>
      </c>
      <c r="B37" s="39" t="s">
        <v>273</v>
      </c>
      <c r="C37" s="42" t="s">
        <v>149</v>
      </c>
      <c r="D37" s="43" t="s">
        <v>63</v>
      </c>
      <c r="E37" s="43" t="s">
        <v>148</v>
      </c>
      <c r="F37" s="43"/>
      <c r="G37" s="44">
        <f>G38</f>
        <v>300000</v>
      </c>
      <c r="H37" s="44">
        <f aca="true" t="shared" si="2" ref="H37:I39">H38</f>
        <v>300000</v>
      </c>
      <c r="I37" s="44">
        <f t="shared" si="2"/>
        <v>300000</v>
      </c>
      <c r="J37" s="100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2" customFormat="1" ht="36">
      <c r="A38" s="38">
        <v>30</v>
      </c>
      <c r="B38" s="39" t="s">
        <v>273</v>
      </c>
      <c r="C38" s="37" t="s">
        <v>152</v>
      </c>
      <c r="D38" s="43" t="s">
        <v>63</v>
      </c>
      <c r="E38" s="43" t="s">
        <v>151</v>
      </c>
      <c r="F38" s="43"/>
      <c r="G38" s="44">
        <f>G39</f>
        <v>300000</v>
      </c>
      <c r="H38" s="44">
        <f t="shared" si="2"/>
        <v>300000</v>
      </c>
      <c r="I38" s="44">
        <f t="shared" si="2"/>
        <v>300000</v>
      </c>
      <c r="J38" s="100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2" customFormat="1" ht="12.75">
      <c r="A39" s="38">
        <v>31</v>
      </c>
      <c r="B39" s="39" t="s">
        <v>273</v>
      </c>
      <c r="C39" s="37" t="s">
        <v>153</v>
      </c>
      <c r="D39" s="43" t="s">
        <v>63</v>
      </c>
      <c r="E39" s="43" t="s">
        <v>151</v>
      </c>
      <c r="F39" s="43" t="s">
        <v>154</v>
      </c>
      <c r="G39" s="44">
        <f>G40</f>
        <v>300000</v>
      </c>
      <c r="H39" s="44">
        <f t="shared" si="2"/>
        <v>300000</v>
      </c>
      <c r="I39" s="44">
        <f t="shared" si="2"/>
        <v>300000</v>
      </c>
      <c r="J39" s="100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2" customFormat="1" ht="12.75">
      <c r="A40" s="38">
        <v>32</v>
      </c>
      <c r="B40" s="39" t="s">
        <v>273</v>
      </c>
      <c r="C40" s="37" t="s">
        <v>155</v>
      </c>
      <c r="D40" s="43" t="s">
        <v>63</v>
      </c>
      <c r="E40" s="43" t="s">
        <v>151</v>
      </c>
      <c r="F40" s="43" t="s">
        <v>156</v>
      </c>
      <c r="G40" s="44">
        <v>300000</v>
      </c>
      <c r="H40" s="44">
        <v>300000</v>
      </c>
      <c r="I40" s="44">
        <v>300000</v>
      </c>
      <c r="J40" s="100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10" ht="12.75">
      <c r="A41" s="38">
        <v>33</v>
      </c>
      <c r="B41" s="39" t="s">
        <v>273</v>
      </c>
      <c r="C41" s="45" t="s">
        <v>72</v>
      </c>
      <c r="D41" s="43" t="s">
        <v>62</v>
      </c>
      <c r="E41" s="43"/>
      <c r="F41" s="43"/>
      <c r="G41" s="44">
        <f>G42+G50+G62+G71</f>
        <v>3162971</v>
      </c>
      <c r="H41" s="44">
        <f>H42+H50+H62+H71</f>
        <v>3167971</v>
      </c>
      <c r="I41" s="44">
        <f>I42+I50+I62+I71</f>
        <v>3167971</v>
      </c>
      <c r="J41" s="100"/>
    </row>
    <row r="42" spans="1:256" s="18" customFormat="1" ht="39" customHeight="1">
      <c r="A42" s="38">
        <v>34</v>
      </c>
      <c r="B42" s="39" t="s">
        <v>273</v>
      </c>
      <c r="C42" s="42" t="s">
        <v>412</v>
      </c>
      <c r="D42" s="43" t="s">
        <v>62</v>
      </c>
      <c r="E42" s="43" t="s">
        <v>162</v>
      </c>
      <c r="F42" s="43"/>
      <c r="G42" s="44">
        <f>G43</f>
        <v>1744463</v>
      </c>
      <c r="H42" s="44">
        <f>H43</f>
        <v>1744463</v>
      </c>
      <c r="I42" s="44">
        <f>I43</f>
        <v>1744463</v>
      </c>
      <c r="J42" s="100"/>
      <c r="K42" s="69"/>
      <c r="L42" s="6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8" customFormat="1" ht="12" customHeight="1">
      <c r="A43" s="38">
        <v>35</v>
      </c>
      <c r="B43" s="39" t="s">
        <v>273</v>
      </c>
      <c r="C43" s="42" t="s">
        <v>163</v>
      </c>
      <c r="D43" s="43" t="s">
        <v>62</v>
      </c>
      <c r="E43" s="43" t="s">
        <v>164</v>
      </c>
      <c r="F43" s="43"/>
      <c r="G43" s="44">
        <f>G44+G47</f>
        <v>1744463</v>
      </c>
      <c r="H43" s="44">
        <f>H44+H47</f>
        <v>1744463</v>
      </c>
      <c r="I43" s="44">
        <f>I44+I47</f>
        <v>1744463</v>
      </c>
      <c r="J43" s="100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8" customFormat="1" ht="60">
      <c r="A44" s="38">
        <v>36</v>
      </c>
      <c r="B44" s="39" t="s">
        <v>273</v>
      </c>
      <c r="C44" s="42" t="s">
        <v>411</v>
      </c>
      <c r="D44" s="43" t="s">
        <v>62</v>
      </c>
      <c r="E44" s="43" t="s">
        <v>54</v>
      </c>
      <c r="F44" s="43"/>
      <c r="G44" s="44">
        <f>G45</f>
        <v>150000</v>
      </c>
      <c r="H44" s="44">
        <f>H45</f>
        <v>150000</v>
      </c>
      <c r="I44" s="44">
        <f>I45</f>
        <v>150000</v>
      </c>
      <c r="J44" s="100"/>
      <c r="K44" s="8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8" customFormat="1" ht="24">
      <c r="A45" s="38">
        <v>37</v>
      </c>
      <c r="B45" s="39" t="s">
        <v>273</v>
      </c>
      <c r="C45" s="37" t="s">
        <v>229</v>
      </c>
      <c r="D45" s="43" t="s">
        <v>62</v>
      </c>
      <c r="E45" s="43" t="s">
        <v>54</v>
      </c>
      <c r="F45" s="43" t="s">
        <v>233</v>
      </c>
      <c r="G45" s="44">
        <v>150000</v>
      </c>
      <c r="H45" s="44">
        <v>150000</v>
      </c>
      <c r="I45" s="44">
        <v>150000</v>
      </c>
      <c r="J45" s="100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8" customFormat="1" ht="24">
      <c r="A46" s="38">
        <v>38</v>
      </c>
      <c r="B46" s="39" t="s">
        <v>273</v>
      </c>
      <c r="C46" s="37" t="s">
        <v>230</v>
      </c>
      <c r="D46" s="43" t="s">
        <v>62</v>
      </c>
      <c r="E46" s="43" t="s">
        <v>54</v>
      </c>
      <c r="F46" s="43" t="s">
        <v>234</v>
      </c>
      <c r="G46" s="44">
        <v>150000</v>
      </c>
      <c r="H46" s="44">
        <v>150000</v>
      </c>
      <c r="I46" s="44">
        <v>150000</v>
      </c>
      <c r="J46" s="100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8" customFormat="1" ht="60">
      <c r="A47" s="38">
        <v>39</v>
      </c>
      <c r="B47" s="39" t="s">
        <v>273</v>
      </c>
      <c r="C47" s="37" t="s">
        <v>410</v>
      </c>
      <c r="D47" s="43" t="s">
        <v>62</v>
      </c>
      <c r="E47" s="43" t="s">
        <v>165</v>
      </c>
      <c r="F47" s="43"/>
      <c r="G47" s="44">
        <f aca="true" t="shared" si="3" ref="G47:I48">G48</f>
        <v>1594463</v>
      </c>
      <c r="H47" s="44">
        <f t="shared" si="3"/>
        <v>1594463</v>
      </c>
      <c r="I47" s="44">
        <f t="shared" si="3"/>
        <v>1594463</v>
      </c>
      <c r="J47" s="100"/>
      <c r="K47" s="2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8" customFormat="1" ht="24">
      <c r="A48" s="38">
        <v>40</v>
      </c>
      <c r="B48" s="39" t="s">
        <v>273</v>
      </c>
      <c r="C48" s="37" t="s">
        <v>307</v>
      </c>
      <c r="D48" s="43" t="s">
        <v>62</v>
      </c>
      <c r="E48" s="43" t="s">
        <v>165</v>
      </c>
      <c r="F48" s="43" t="s">
        <v>308</v>
      </c>
      <c r="G48" s="44">
        <f t="shared" si="3"/>
        <v>1594463</v>
      </c>
      <c r="H48" s="44">
        <f t="shared" si="3"/>
        <v>1594463</v>
      </c>
      <c r="I48" s="44">
        <f t="shared" si="3"/>
        <v>1594463</v>
      </c>
      <c r="J48" s="100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8" customFormat="1" ht="12.75">
      <c r="A49" s="38">
        <v>41</v>
      </c>
      <c r="B49" s="39" t="s">
        <v>273</v>
      </c>
      <c r="C49" s="37" t="s">
        <v>309</v>
      </c>
      <c r="D49" s="43" t="s">
        <v>62</v>
      </c>
      <c r="E49" s="43" t="s">
        <v>165</v>
      </c>
      <c r="F49" s="43" t="s">
        <v>310</v>
      </c>
      <c r="G49" s="44">
        <v>1594463</v>
      </c>
      <c r="H49" s="44">
        <v>1594463</v>
      </c>
      <c r="I49" s="44">
        <v>1594463</v>
      </c>
      <c r="J49" s="100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6" customFormat="1" ht="24">
      <c r="A50" s="38">
        <v>42</v>
      </c>
      <c r="B50" s="39" t="s">
        <v>273</v>
      </c>
      <c r="C50" s="47" t="s">
        <v>383</v>
      </c>
      <c r="D50" s="43" t="s">
        <v>62</v>
      </c>
      <c r="E50" s="43" t="s">
        <v>168</v>
      </c>
      <c r="F50" s="43"/>
      <c r="G50" s="44">
        <f>G51</f>
        <v>1194208</v>
      </c>
      <c r="H50" s="44">
        <f>H51</f>
        <v>1198608</v>
      </c>
      <c r="I50" s="44">
        <f>I51</f>
        <v>1198608</v>
      </c>
      <c r="J50" s="100"/>
      <c r="K50" s="95"/>
      <c r="L50" s="9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6" customFormat="1" ht="36">
      <c r="A51" s="38">
        <v>43</v>
      </c>
      <c r="B51" s="39" t="s">
        <v>273</v>
      </c>
      <c r="C51" s="42" t="s">
        <v>409</v>
      </c>
      <c r="D51" s="43" t="s">
        <v>62</v>
      </c>
      <c r="E51" s="43" t="s">
        <v>169</v>
      </c>
      <c r="F51" s="43"/>
      <c r="G51" s="44">
        <f>G52+G57</f>
        <v>1194208</v>
      </c>
      <c r="H51" s="44">
        <f>H52+H57</f>
        <v>1198608</v>
      </c>
      <c r="I51" s="44">
        <f>I52+I57</f>
        <v>1198608</v>
      </c>
      <c r="J51" s="100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6" customFormat="1" ht="48">
      <c r="A52" s="38">
        <v>44</v>
      </c>
      <c r="B52" s="39" t="s">
        <v>273</v>
      </c>
      <c r="C52" s="42" t="s">
        <v>408</v>
      </c>
      <c r="D52" s="43" t="s">
        <v>62</v>
      </c>
      <c r="E52" s="43" t="s">
        <v>170</v>
      </c>
      <c r="F52" s="43"/>
      <c r="G52" s="44">
        <f>G53+G55</f>
        <v>1048508</v>
      </c>
      <c r="H52" s="44">
        <v>1048508</v>
      </c>
      <c r="I52" s="44">
        <v>1048508</v>
      </c>
      <c r="J52" s="100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6" customFormat="1" ht="48">
      <c r="A53" s="38">
        <v>45</v>
      </c>
      <c r="B53" s="39" t="s">
        <v>273</v>
      </c>
      <c r="C53" s="42" t="s">
        <v>339</v>
      </c>
      <c r="D53" s="43" t="s">
        <v>62</v>
      </c>
      <c r="E53" s="43" t="s">
        <v>170</v>
      </c>
      <c r="F53" s="43" t="s">
        <v>231</v>
      </c>
      <c r="G53" s="44">
        <f>G54</f>
        <v>965554</v>
      </c>
      <c r="H53" s="44">
        <f>H54</f>
        <v>965554</v>
      </c>
      <c r="I53" s="44">
        <f>I54</f>
        <v>965554</v>
      </c>
      <c r="J53" s="100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6" customFormat="1" ht="12.75">
      <c r="A54" s="38">
        <v>46</v>
      </c>
      <c r="B54" s="39" t="s">
        <v>273</v>
      </c>
      <c r="C54" s="37" t="s">
        <v>167</v>
      </c>
      <c r="D54" s="43" t="s">
        <v>62</v>
      </c>
      <c r="E54" s="43" t="s">
        <v>170</v>
      </c>
      <c r="F54" s="43" t="s">
        <v>166</v>
      </c>
      <c r="G54" s="44">
        <v>965554</v>
      </c>
      <c r="H54" s="44">
        <v>965554</v>
      </c>
      <c r="I54" s="44">
        <v>965554</v>
      </c>
      <c r="J54" s="100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6" customFormat="1" ht="24">
      <c r="A55" s="38">
        <v>47</v>
      </c>
      <c r="B55" s="39" t="s">
        <v>273</v>
      </c>
      <c r="C55" s="37" t="s">
        <v>229</v>
      </c>
      <c r="D55" s="43" t="s">
        <v>62</v>
      </c>
      <c r="E55" s="43" t="s">
        <v>170</v>
      </c>
      <c r="F55" s="43" t="s">
        <v>233</v>
      </c>
      <c r="G55" s="44">
        <f>G56</f>
        <v>82954</v>
      </c>
      <c r="H55" s="44">
        <f>H56</f>
        <v>0</v>
      </c>
      <c r="I55" s="44">
        <f>I56</f>
        <v>0</v>
      </c>
      <c r="J55" s="100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6" customFormat="1" ht="24">
      <c r="A56" s="38">
        <v>48</v>
      </c>
      <c r="B56" s="39" t="s">
        <v>273</v>
      </c>
      <c r="C56" s="37" t="s">
        <v>230</v>
      </c>
      <c r="D56" s="43" t="s">
        <v>62</v>
      </c>
      <c r="E56" s="43" t="s">
        <v>170</v>
      </c>
      <c r="F56" s="43" t="s">
        <v>234</v>
      </c>
      <c r="G56" s="44">
        <v>82954</v>
      </c>
      <c r="H56" s="44">
        <v>0</v>
      </c>
      <c r="I56" s="44">
        <v>0</v>
      </c>
      <c r="J56" s="100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0" customFormat="1" ht="84">
      <c r="A57" s="38">
        <v>49</v>
      </c>
      <c r="B57" s="39" t="s">
        <v>273</v>
      </c>
      <c r="C57" s="37" t="s">
        <v>407</v>
      </c>
      <c r="D57" s="43" t="s">
        <v>62</v>
      </c>
      <c r="E57" s="43" t="s">
        <v>171</v>
      </c>
      <c r="F57" s="43"/>
      <c r="G57" s="44">
        <f>G58+G60</f>
        <v>145700</v>
      </c>
      <c r="H57" s="44">
        <f>H58+H60</f>
        <v>150100</v>
      </c>
      <c r="I57" s="44">
        <f>I58+I60</f>
        <v>150100</v>
      </c>
      <c r="J57" s="100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6" customFormat="1" ht="48">
      <c r="A58" s="38">
        <v>50</v>
      </c>
      <c r="B58" s="39" t="s">
        <v>273</v>
      </c>
      <c r="C58" s="42" t="s">
        <v>339</v>
      </c>
      <c r="D58" s="43" t="s">
        <v>62</v>
      </c>
      <c r="E58" s="43" t="s">
        <v>171</v>
      </c>
      <c r="F58" s="43" t="s">
        <v>231</v>
      </c>
      <c r="G58" s="44">
        <f>G59</f>
        <v>135200</v>
      </c>
      <c r="H58" s="44">
        <f>H59</f>
        <v>139200</v>
      </c>
      <c r="I58" s="44">
        <f>I59</f>
        <v>139200</v>
      </c>
      <c r="J58" s="100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6" customFormat="1" ht="12.75">
      <c r="A59" s="38">
        <v>51</v>
      </c>
      <c r="B59" s="39" t="s">
        <v>273</v>
      </c>
      <c r="C59" s="37" t="s">
        <v>167</v>
      </c>
      <c r="D59" s="43" t="s">
        <v>62</v>
      </c>
      <c r="E59" s="43" t="s">
        <v>171</v>
      </c>
      <c r="F59" s="43" t="s">
        <v>166</v>
      </c>
      <c r="G59" s="44">
        <v>135200</v>
      </c>
      <c r="H59" s="44">
        <v>139200</v>
      </c>
      <c r="I59" s="44">
        <v>139200</v>
      </c>
      <c r="J59" s="100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6" customFormat="1" ht="24">
      <c r="A60" s="38">
        <v>52</v>
      </c>
      <c r="B60" s="39" t="s">
        <v>273</v>
      </c>
      <c r="C60" s="37" t="s">
        <v>229</v>
      </c>
      <c r="D60" s="43" t="s">
        <v>62</v>
      </c>
      <c r="E60" s="43" t="s">
        <v>171</v>
      </c>
      <c r="F60" s="43" t="s">
        <v>233</v>
      </c>
      <c r="G60" s="44">
        <f>G61</f>
        <v>10500</v>
      </c>
      <c r="H60" s="44">
        <f>H61</f>
        <v>10900</v>
      </c>
      <c r="I60" s="44">
        <f>I61</f>
        <v>10900</v>
      </c>
      <c r="J60" s="100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6" customFormat="1" ht="24">
      <c r="A61" s="38">
        <v>53</v>
      </c>
      <c r="B61" s="39" t="s">
        <v>273</v>
      </c>
      <c r="C61" s="37" t="s">
        <v>230</v>
      </c>
      <c r="D61" s="43" t="s">
        <v>62</v>
      </c>
      <c r="E61" s="43" t="s">
        <v>171</v>
      </c>
      <c r="F61" s="43" t="s">
        <v>234</v>
      </c>
      <c r="G61" s="44">
        <v>10500</v>
      </c>
      <c r="H61" s="44">
        <v>10900</v>
      </c>
      <c r="I61" s="44">
        <v>10900</v>
      </c>
      <c r="J61" s="100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9" customFormat="1" ht="24">
      <c r="A62" s="38">
        <v>54</v>
      </c>
      <c r="B62" s="39" t="s">
        <v>273</v>
      </c>
      <c r="C62" s="46" t="s">
        <v>406</v>
      </c>
      <c r="D62" s="43" t="s">
        <v>62</v>
      </c>
      <c r="E62" s="43" t="s">
        <v>42</v>
      </c>
      <c r="F62" s="43"/>
      <c r="G62" s="44">
        <f>G63+G67</f>
        <v>207000</v>
      </c>
      <c r="H62" s="44">
        <f>H63+H67</f>
        <v>207000</v>
      </c>
      <c r="I62" s="44">
        <f>I63+I67</f>
        <v>207000</v>
      </c>
      <c r="J62" s="100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9" customFormat="1" ht="36">
      <c r="A63" s="38">
        <v>55</v>
      </c>
      <c r="B63" s="39" t="s">
        <v>273</v>
      </c>
      <c r="C63" s="42" t="s">
        <v>47</v>
      </c>
      <c r="D63" s="43" t="s">
        <v>62</v>
      </c>
      <c r="E63" s="43" t="s">
        <v>46</v>
      </c>
      <c r="F63" s="43"/>
      <c r="G63" s="44">
        <f>G64</f>
        <v>27000</v>
      </c>
      <c r="H63" s="44">
        <f>H64</f>
        <v>27000</v>
      </c>
      <c r="I63" s="44">
        <f>I64</f>
        <v>27000</v>
      </c>
      <c r="J63" s="100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9" customFormat="1" ht="94.5" customHeight="1">
      <c r="A64" s="38">
        <v>56</v>
      </c>
      <c r="B64" s="39" t="s">
        <v>273</v>
      </c>
      <c r="C64" s="42" t="s">
        <v>405</v>
      </c>
      <c r="D64" s="43" t="s">
        <v>62</v>
      </c>
      <c r="E64" s="43" t="s">
        <v>48</v>
      </c>
      <c r="F64" s="43"/>
      <c r="G64" s="44">
        <f aca="true" t="shared" si="4" ref="G64:I65">G65</f>
        <v>27000</v>
      </c>
      <c r="H64" s="44">
        <f t="shared" si="4"/>
        <v>27000</v>
      </c>
      <c r="I64" s="44">
        <f t="shared" si="4"/>
        <v>27000</v>
      </c>
      <c r="J64" s="100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9" customFormat="1" ht="21.75" customHeight="1">
      <c r="A65" s="38">
        <v>57</v>
      </c>
      <c r="B65" s="39" t="s">
        <v>273</v>
      </c>
      <c r="C65" s="37" t="s">
        <v>153</v>
      </c>
      <c r="D65" s="43" t="s">
        <v>62</v>
      </c>
      <c r="E65" s="43" t="s">
        <v>48</v>
      </c>
      <c r="F65" s="43" t="s">
        <v>154</v>
      </c>
      <c r="G65" s="44">
        <f t="shared" si="4"/>
        <v>27000</v>
      </c>
      <c r="H65" s="44">
        <f t="shared" si="4"/>
        <v>27000</v>
      </c>
      <c r="I65" s="44">
        <f t="shared" si="4"/>
        <v>27000</v>
      </c>
      <c r="J65" s="100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9" customFormat="1" ht="20.25" customHeight="1">
      <c r="A66" s="38">
        <v>58</v>
      </c>
      <c r="B66" s="39" t="s">
        <v>273</v>
      </c>
      <c r="C66" s="37" t="s">
        <v>173</v>
      </c>
      <c r="D66" s="43" t="s">
        <v>62</v>
      </c>
      <c r="E66" s="43" t="s">
        <v>48</v>
      </c>
      <c r="F66" s="43" t="s">
        <v>263</v>
      </c>
      <c r="G66" s="44">
        <v>27000</v>
      </c>
      <c r="H66" s="44">
        <v>27000</v>
      </c>
      <c r="I66" s="44">
        <v>27000</v>
      </c>
      <c r="J66" s="100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9" customFormat="1" ht="50.25" customHeight="1">
      <c r="A67" s="38">
        <v>59</v>
      </c>
      <c r="B67" s="39" t="s">
        <v>273</v>
      </c>
      <c r="C67" s="42" t="s">
        <v>44</v>
      </c>
      <c r="D67" s="43" t="s">
        <v>62</v>
      </c>
      <c r="E67" s="43" t="s">
        <v>43</v>
      </c>
      <c r="F67" s="43"/>
      <c r="G67" s="44">
        <f aca="true" t="shared" si="5" ref="G67:I69">G68</f>
        <v>180000</v>
      </c>
      <c r="H67" s="44">
        <f t="shared" si="5"/>
        <v>180000</v>
      </c>
      <c r="I67" s="44">
        <f t="shared" si="5"/>
        <v>180000</v>
      </c>
      <c r="J67" s="100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9" customFormat="1" ht="83.25" customHeight="1">
      <c r="A68" s="38">
        <v>60</v>
      </c>
      <c r="B68" s="39" t="s">
        <v>273</v>
      </c>
      <c r="C68" s="42" t="s">
        <v>341</v>
      </c>
      <c r="D68" s="43" t="s">
        <v>62</v>
      </c>
      <c r="E68" s="43" t="s">
        <v>45</v>
      </c>
      <c r="F68" s="43"/>
      <c r="G68" s="44">
        <f t="shared" si="5"/>
        <v>180000</v>
      </c>
      <c r="H68" s="44">
        <f t="shared" si="5"/>
        <v>180000</v>
      </c>
      <c r="I68" s="44">
        <f t="shared" si="5"/>
        <v>180000</v>
      </c>
      <c r="J68" s="100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9" customFormat="1" ht="24">
      <c r="A69" s="38">
        <v>61</v>
      </c>
      <c r="B69" s="39" t="s">
        <v>273</v>
      </c>
      <c r="C69" s="37" t="s">
        <v>229</v>
      </c>
      <c r="D69" s="43" t="s">
        <v>62</v>
      </c>
      <c r="E69" s="43" t="s">
        <v>45</v>
      </c>
      <c r="F69" s="43" t="s">
        <v>233</v>
      </c>
      <c r="G69" s="44">
        <f t="shared" si="5"/>
        <v>180000</v>
      </c>
      <c r="H69" s="44">
        <f t="shared" si="5"/>
        <v>180000</v>
      </c>
      <c r="I69" s="44">
        <f t="shared" si="5"/>
        <v>180000</v>
      </c>
      <c r="J69" s="100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9" customFormat="1" ht="23.25" customHeight="1">
      <c r="A70" s="38">
        <v>62</v>
      </c>
      <c r="B70" s="39" t="s">
        <v>273</v>
      </c>
      <c r="C70" s="37" t="s">
        <v>230</v>
      </c>
      <c r="D70" s="43" t="s">
        <v>62</v>
      </c>
      <c r="E70" s="43" t="s">
        <v>45</v>
      </c>
      <c r="F70" s="43" t="s">
        <v>234</v>
      </c>
      <c r="G70" s="44">
        <v>180000</v>
      </c>
      <c r="H70" s="44">
        <v>180000</v>
      </c>
      <c r="I70" s="44">
        <v>180000</v>
      </c>
      <c r="J70" s="100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9" customFormat="1" ht="23.25" customHeight="1">
      <c r="A71" s="38">
        <v>63</v>
      </c>
      <c r="B71" s="39" t="s">
        <v>273</v>
      </c>
      <c r="C71" s="37" t="s">
        <v>147</v>
      </c>
      <c r="D71" s="43" t="s">
        <v>62</v>
      </c>
      <c r="E71" s="43" t="s">
        <v>146</v>
      </c>
      <c r="F71" s="43"/>
      <c r="G71" s="44">
        <f aca="true" t="shared" si="6" ref="G71:I74">G72</f>
        <v>17300</v>
      </c>
      <c r="H71" s="44">
        <f t="shared" si="6"/>
        <v>17900</v>
      </c>
      <c r="I71" s="44">
        <f t="shared" si="6"/>
        <v>17900</v>
      </c>
      <c r="J71" s="100"/>
      <c r="K71" s="82"/>
      <c r="L71" s="8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9" customFormat="1" ht="23.25" customHeight="1">
      <c r="A72" s="38">
        <v>64</v>
      </c>
      <c r="B72" s="39" t="s">
        <v>273</v>
      </c>
      <c r="C72" s="37" t="s">
        <v>149</v>
      </c>
      <c r="D72" s="43" t="s">
        <v>62</v>
      </c>
      <c r="E72" s="43" t="s">
        <v>148</v>
      </c>
      <c r="F72" s="43"/>
      <c r="G72" s="44">
        <f t="shared" si="6"/>
        <v>17300</v>
      </c>
      <c r="H72" s="44">
        <f t="shared" si="6"/>
        <v>17900</v>
      </c>
      <c r="I72" s="44">
        <f t="shared" si="6"/>
        <v>17900</v>
      </c>
      <c r="J72" s="100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9" customFormat="1" ht="75" customHeight="1">
      <c r="A73" s="38">
        <v>65</v>
      </c>
      <c r="B73" s="39" t="s">
        <v>273</v>
      </c>
      <c r="C73" s="37" t="s">
        <v>7</v>
      </c>
      <c r="D73" s="43" t="s">
        <v>62</v>
      </c>
      <c r="E73" s="43" t="s">
        <v>332</v>
      </c>
      <c r="F73" s="43"/>
      <c r="G73" s="44">
        <f t="shared" si="6"/>
        <v>17300</v>
      </c>
      <c r="H73" s="44">
        <f t="shared" si="6"/>
        <v>17900</v>
      </c>
      <c r="I73" s="44">
        <f t="shared" si="6"/>
        <v>17900</v>
      </c>
      <c r="J73" s="100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9" customFormat="1" ht="23.25" customHeight="1">
      <c r="A74" s="38">
        <v>66</v>
      </c>
      <c r="B74" s="39" t="s">
        <v>273</v>
      </c>
      <c r="C74" s="37" t="s">
        <v>229</v>
      </c>
      <c r="D74" s="43" t="s">
        <v>62</v>
      </c>
      <c r="E74" s="43" t="s">
        <v>332</v>
      </c>
      <c r="F74" s="43" t="s">
        <v>233</v>
      </c>
      <c r="G74" s="44">
        <f t="shared" si="6"/>
        <v>17300</v>
      </c>
      <c r="H74" s="44">
        <f t="shared" si="6"/>
        <v>17900</v>
      </c>
      <c r="I74" s="44">
        <f t="shared" si="6"/>
        <v>17900</v>
      </c>
      <c r="J74" s="100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9" customFormat="1" ht="23.25" customHeight="1">
      <c r="A75" s="38">
        <v>67</v>
      </c>
      <c r="B75" s="39" t="s">
        <v>273</v>
      </c>
      <c r="C75" s="37" t="s">
        <v>230</v>
      </c>
      <c r="D75" s="43" t="s">
        <v>62</v>
      </c>
      <c r="E75" s="43" t="s">
        <v>332</v>
      </c>
      <c r="F75" s="43" t="s">
        <v>234</v>
      </c>
      <c r="G75" s="44">
        <v>17300</v>
      </c>
      <c r="H75" s="44">
        <v>17900</v>
      </c>
      <c r="I75" s="44">
        <v>17900</v>
      </c>
      <c r="J75" s="100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10" ht="24">
      <c r="A76" s="38">
        <v>68</v>
      </c>
      <c r="B76" s="39" t="s">
        <v>273</v>
      </c>
      <c r="C76" s="42" t="s">
        <v>242</v>
      </c>
      <c r="D76" s="43" t="s">
        <v>243</v>
      </c>
      <c r="E76" s="43"/>
      <c r="F76" s="43"/>
      <c r="G76" s="44">
        <f aca="true" t="shared" si="7" ref="G76:I78">G77</f>
        <v>1890139.48</v>
      </c>
      <c r="H76" s="44">
        <f t="shared" si="7"/>
        <v>1890139.48</v>
      </c>
      <c r="I76" s="44">
        <f t="shared" si="7"/>
        <v>1890139.48</v>
      </c>
      <c r="J76" s="100"/>
    </row>
    <row r="77" spans="1:11" ht="36">
      <c r="A77" s="38">
        <v>69</v>
      </c>
      <c r="B77" s="39" t="s">
        <v>273</v>
      </c>
      <c r="C77" s="42" t="s">
        <v>137</v>
      </c>
      <c r="D77" s="43" t="s">
        <v>128</v>
      </c>
      <c r="E77" s="43"/>
      <c r="F77" s="43"/>
      <c r="G77" s="44">
        <f t="shared" si="7"/>
        <v>1890139.48</v>
      </c>
      <c r="H77" s="44">
        <f t="shared" si="7"/>
        <v>1890139.48</v>
      </c>
      <c r="I77" s="44">
        <f t="shared" si="7"/>
        <v>1890139.48</v>
      </c>
      <c r="J77" s="100"/>
      <c r="K77" s="22"/>
    </row>
    <row r="78" spans="1:256" s="20" customFormat="1" ht="36">
      <c r="A78" s="38">
        <v>70</v>
      </c>
      <c r="B78" s="39" t="s">
        <v>273</v>
      </c>
      <c r="C78" s="42" t="s">
        <v>379</v>
      </c>
      <c r="D78" s="43" t="s">
        <v>128</v>
      </c>
      <c r="E78" s="43" t="s">
        <v>206</v>
      </c>
      <c r="F78" s="43"/>
      <c r="G78" s="44">
        <f t="shared" si="7"/>
        <v>1890139.48</v>
      </c>
      <c r="H78" s="44">
        <f t="shared" si="7"/>
        <v>1890139.48</v>
      </c>
      <c r="I78" s="44">
        <f t="shared" si="7"/>
        <v>1890139.48</v>
      </c>
      <c r="J78" s="100"/>
      <c r="K78" s="2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20" customFormat="1" ht="12.75">
      <c r="A79" s="38">
        <v>71</v>
      </c>
      <c r="B79" s="39" t="s">
        <v>273</v>
      </c>
      <c r="C79" s="42" t="s">
        <v>163</v>
      </c>
      <c r="D79" s="43" t="s">
        <v>128</v>
      </c>
      <c r="E79" s="43" t="s">
        <v>207</v>
      </c>
      <c r="F79" s="43"/>
      <c r="G79" s="44">
        <f>G85+G80</f>
        <v>1890139.48</v>
      </c>
      <c r="H79" s="44">
        <f>H85+H80</f>
        <v>1890139.48</v>
      </c>
      <c r="I79" s="44">
        <f>I85+I80</f>
        <v>1890139.48</v>
      </c>
      <c r="J79" s="100"/>
      <c r="K79" s="2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30" customFormat="1" ht="69" customHeight="1">
      <c r="A80" s="38">
        <v>72</v>
      </c>
      <c r="B80" s="39" t="s">
        <v>273</v>
      </c>
      <c r="C80" s="55" t="s">
        <v>404</v>
      </c>
      <c r="D80" s="43" t="s">
        <v>128</v>
      </c>
      <c r="E80" s="43" t="s">
        <v>331</v>
      </c>
      <c r="F80" s="43"/>
      <c r="G80" s="44">
        <f>G81+G83</f>
        <v>1888139.48</v>
      </c>
      <c r="H80" s="44">
        <f>H81+H83</f>
        <v>1888139.48</v>
      </c>
      <c r="I80" s="44">
        <f>I81+I83</f>
        <v>1888139.48</v>
      </c>
      <c r="J80" s="100"/>
      <c r="K80" s="2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20" customFormat="1" ht="48">
      <c r="A81" s="38">
        <v>73</v>
      </c>
      <c r="B81" s="39" t="s">
        <v>273</v>
      </c>
      <c r="C81" s="42" t="s">
        <v>339</v>
      </c>
      <c r="D81" s="43" t="s">
        <v>128</v>
      </c>
      <c r="E81" s="43" t="s">
        <v>331</v>
      </c>
      <c r="F81" s="43" t="s">
        <v>231</v>
      </c>
      <c r="G81" s="44">
        <f>G82</f>
        <v>1677059.48</v>
      </c>
      <c r="H81" s="44">
        <f>H82</f>
        <v>1677059.48</v>
      </c>
      <c r="I81" s="44">
        <f>I82</f>
        <v>1677059.48</v>
      </c>
      <c r="J81" s="100"/>
      <c r="K81" s="2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20" customFormat="1" ht="12.75">
      <c r="A82" s="38">
        <v>74</v>
      </c>
      <c r="B82" s="39" t="s">
        <v>273</v>
      </c>
      <c r="C82" s="37" t="s">
        <v>167</v>
      </c>
      <c r="D82" s="43" t="s">
        <v>128</v>
      </c>
      <c r="E82" s="43" t="s">
        <v>331</v>
      </c>
      <c r="F82" s="43" t="s">
        <v>166</v>
      </c>
      <c r="G82" s="44">
        <v>1677059.48</v>
      </c>
      <c r="H82" s="44">
        <v>1677059.48</v>
      </c>
      <c r="I82" s="44">
        <v>1677059.48</v>
      </c>
      <c r="J82" s="100"/>
      <c r="K82" s="2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0" customFormat="1" ht="24">
      <c r="A83" s="38">
        <v>75</v>
      </c>
      <c r="B83" s="39" t="s">
        <v>273</v>
      </c>
      <c r="C83" s="37" t="s">
        <v>229</v>
      </c>
      <c r="D83" s="43" t="s">
        <v>128</v>
      </c>
      <c r="E83" s="43" t="s">
        <v>331</v>
      </c>
      <c r="F83" s="43" t="s">
        <v>233</v>
      </c>
      <c r="G83" s="44">
        <f>G84</f>
        <v>211080</v>
      </c>
      <c r="H83" s="44">
        <f>H84</f>
        <v>211080</v>
      </c>
      <c r="I83" s="44">
        <f>I84</f>
        <v>211080</v>
      </c>
      <c r="J83" s="100"/>
      <c r="K83" s="2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20" customFormat="1" ht="24">
      <c r="A84" s="38">
        <v>76</v>
      </c>
      <c r="B84" s="39" t="s">
        <v>273</v>
      </c>
      <c r="C84" s="37" t="s">
        <v>230</v>
      </c>
      <c r="D84" s="43" t="s">
        <v>128</v>
      </c>
      <c r="E84" s="43" t="s">
        <v>331</v>
      </c>
      <c r="F84" s="43" t="s">
        <v>234</v>
      </c>
      <c r="G84" s="44">
        <v>211080</v>
      </c>
      <c r="H84" s="44">
        <v>211080</v>
      </c>
      <c r="I84" s="44">
        <v>211080</v>
      </c>
      <c r="J84" s="100"/>
      <c r="K84" s="2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20" customFormat="1" ht="72">
      <c r="A85" s="38">
        <v>77</v>
      </c>
      <c r="B85" s="39" t="s">
        <v>273</v>
      </c>
      <c r="C85" s="46" t="s">
        <v>403</v>
      </c>
      <c r="D85" s="43" t="s">
        <v>128</v>
      </c>
      <c r="E85" s="43" t="s">
        <v>208</v>
      </c>
      <c r="F85" s="43"/>
      <c r="G85" s="44">
        <f aca="true" t="shared" si="8" ref="G85:I86">G86</f>
        <v>2000</v>
      </c>
      <c r="H85" s="44">
        <f t="shared" si="8"/>
        <v>2000</v>
      </c>
      <c r="I85" s="44">
        <f t="shared" si="8"/>
        <v>2000</v>
      </c>
      <c r="J85" s="100"/>
      <c r="K85" s="2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0" customFormat="1" ht="24">
      <c r="A86" s="38">
        <v>78</v>
      </c>
      <c r="B86" s="39" t="s">
        <v>273</v>
      </c>
      <c r="C86" s="37" t="s">
        <v>229</v>
      </c>
      <c r="D86" s="43" t="s">
        <v>128</v>
      </c>
      <c r="E86" s="43" t="s">
        <v>208</v>
      </c>
      <c r="F86" s="43" t="s">
        <v>233</v>
      </c>
      <c r="G86" s="44">
        <f t="shared" si="8"/>
        <v>2000</v>
      </c>
      <c r="H86" s="44">
        <f t="shared" si="8"/>
        <v>2000</v>
      </c>
      <c r="I86" s="44">
        <f t="shared" si="8"/>
        <v>2000</v>
      </c>
      <c r="J86" s="100"/>
      <c r="K86" s="2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0" customFormat="1" ht="24">
      <c r="A87" s="38">
        <v>79</v>
      </c>
      <c r="B87" s="39" t="s">
        <v>273</v>
      </c>
      <c r="C87" s="37" t="s">
        <v>230</v>
      </c>
      <c r="D87" s="43" t="s">
        <v>128</v>
      </c>
      <c r="E87" s="43" t="s">
        <v>208</v>
      </c>
      <c r="F87" s="43" t="s">
        <v>234</v>
      </c>
      <c r="G87" s="44">
        <v>2000</v>
      </c>
      <c r="H87" s="44">
        <v>2000</v>
      </c>
      <c r="I87" s="44">
        <v>2000</v>
      </c>
      <c r="J87" s="100"/>
      <c r="K87" s="2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10" ht="12.75">
      <c r="A88" s="38">
        <v>80</v>
      </c>
      <c r="B88" s="39" t="s">
        <v>273</v>
      </c>
      <c r="C88" s="42" t="s">
        <v>247</v>
      </c>
      <c r="D88" s="43" t="s">
        <v>257</v>
      </c>
      <c r="E88" s="43"/>
      <c r="F88" s="43"/>
      <c r="G88" s="44">
        <f>G89+G100+G106+G111+G117</f>
        <v>12703180.52</v>
      </c>
      <c r="H88" s="44">
        <f>H89+H100+H106+H111+H117</f>
        <v>12777503.52</v>
      </c>
      <c r="I88" s="44">
        <f>I89+I100+I106+I111+I117</f>
        <v>12779696.52</v>
      </c>
      <c r="J88" s="100"/>
    </row>
    <row r="89" spans="1:12" ht="12.75">
      <c r="A89" s="38">
        <v>81</v>
      </c>
      <c r="B89" s="39" t="s">
        <v>273</v>
      </c>
      <c r="C89" s="42" t="s">
        <v>248</v>
      </c>
      <c r="D89" s="43" t="s">
        <v>258</v>
      </c>
      <c r="E89" s="43"/>
      <c r="F89" s="43"/>
      <c r="G89" s="44">
        <f aca="true" t="shared" si="9" ref="G89:I90">G90</f>
        <v>2662500</v>
      </c>
      <c r="H89" s="44">
        <f t="shared" si="9"/>
        <v>2732800</v>
      </c>
      <c r="I89" s="44">
        <f t="shared" si="9"/>
        <v>2739300</v>
      </c>
      <c r="J89" s="100"/>
      <c r="L89" s="22"/>
    </row>
    <row r="90" spans="1:256" s="15" customFormat="1" ht="48">
      <c r="A90" s="38">
        <v>82</v>
      </c>
      <c r="B90" s="39" t="s">
        <v>273</v>
      </c>
      <c r="C90" s="42" t="s">
        <v>402</v>
      </c>
      <c r="D90" s="43" t="s">
        <v>258</v>
      </c>
      <c r="E90" s="43" t="s">
        <v>172</v>
      </c>
      <c r="F90" s="43"/>
      <c r="G90" s="44">
        <f t="shared" si="9"/>
        <v>2662500</v>
      </c>
      <c r="H90" s="44">
        <f t="shared" si="9"/>
        <v>2732800</v>
      </c>
      <c r="I90" s="44">
        <f t="shared" si="9"/>
        <v>2739300</v>
      </c>
      <c r="J90" s="100"/>
      <c r="K90" s="82"/>
      <c r="L90" s="8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5" customFormat="1" ht="12.75">
      <c r="A91" s="38">
        <v>83</v>
      </c>
      <c r="B91" s="39" t="s">
        <v>273</v>
      </c>
      <c r="C91" s="42" t="s">
        <v>163</v>
      </c>
      <c r="D91" s="43" t="s">
        <v>258</v>
      </c>
      <c r="E91" s="43" t="s">
        <v>32</v>
      </c>
      <c r="F91" s="43"/>
      <c r="G91" s="44">
        <f>G95+G92</f>
        <v>2662500</v>
      </c>
      <c r="H91" s="44">
        <f>H95+H92</f>
        <v>2732800</v>
      </c>
      <c r="I91" s="44">
        <f>I95+I92</f>
        <v>2739300</v>
      </c>
      <c r="J91" s="100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5" customFormat="1" ht="60">
      <c r="A92" s="38">
        <v>84</v>
      </c>
      <c r="B92" s="39" t="s">
        <v>273</v>
      </c>
      <c r="C92" s="42" t="s">
        <v>401</v>
      </c>
      <c r="D92" s="43" t="s">
        <v>258</v>
      </c>
      <c r="E92" s="43" t="s">
        <v>34</v>
      </c>
      <c r="F92" s="43"/>
      <c r="G92" s="44">
        <f aca="true" t="shared" si="10" ref="G92:I93">G93</f>
        <v>20000</v>
      </c>
      <c r="H92" s="44">
        <f t="shared" si="10"/>
        <v>20000</v>
      </c>
      <c r="I92" s="44">
        <f t="shared" si="10"/>
        <v>20000</v>
      </c>
      <c r="J92" s="100"/>
      <c r="K92" s="8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5" customFormat="1" ht="24">
      <c r="A93" s="38">
        <v>85</v>
      </c>
      <c r="B93" s="39" t="s">
        <v>273</v>
      </c>
      <c r="C93" s="37" t="s">
        <v>229</v>
      </c>
      <c r="D93" s="43" t="s">
        <v>258</v>
      </c>
      <c r="E93" s="43" t="s">
        <v>34</v>
      </c>
      <c r="F93" s="43" t="s">
        <v>233</v>
      </c>
      <c r="G93" s="44">
        <f t="shared" si="10"/>
        <v>20000</v>
      </c>
      <c r="H93" s="44">
        <f t="shared" si="10"/>
        <v>20000</v>
      </c>
      <c r="I93" s="44">
        <f t="shared" si="10"/>
        <v>20000</v>
      </c>
      <c r="J93" s="100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5" customFormat="1" ht="24">
      <c r="A94" s="38">
        <v>86</v>
      </c>
      <c r="B94" s="39" t="s">
        <v>273</v>
      </c>
      <c r="C94" s="37" t="s">
        <v>230</v>
      </c>
      <c r="D94" s="43" t="s">
        <v>258</v>
      </c>
      <c r="E94" s="43" t="s">
        <v>34</v>
      </c>
      <c r="F94" s="43" t="s">
        <v>234</v>
      </c>
      <c r="G94" s="44">
        <v>20000</v>
      </c>
      <c r="H94" s="44">
        <v>20000</v>
      </c>
      <c r="I94" s="44">
        <v>20000</v>
      </c>
      <c r="J94" s="100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30" customFormat="1" ht="96">
      <c r="A95" s="38">
        <v>87</v>
      </c>
      <c r="B95" s="39" t="s">
        <v>273</v>
      </c>
      <c r="C95" s="37" t="s">
        <v>400</v>
      </c>
      <c r="D95" s="43" t="s">
        <v>258</v>
      </c>
      <c r="E95" s="43" t="s">
        <v>33</v>
      </c>
      <c r="F95" s="43"/>
      <c r="G95" s="44">
        <f>G96+G98</f>
        <v>2642500</v>
      </c>
      <c r="H95" s="44">
        <f>H96+H98</f>
        <v>2712800</v>
      </c>
      <c r="I95" s="44">
        <f>I96+I98</f>
        <v>2719300</v>
      </c>
      <c r="J95" s="100"/>
      <c r="K95" s="82"/>
      <c r="L95" s="8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5" customFormat="1" ht="48">
      <c r="A96" s="38">
        <v>88</v>
      </c>
      <c r="B96" s="39" t="s">
        <v>273</v>
      </c>
      <c r="C96" s="42" t="s">
        <v>339</v>
      </c>
      <c r="D96" s="43" t="s">
        <v>258</v>
      </c>
      <c r="E96" s="43" t="s">
        <v>33</v>
      </c>
      <c r="F96" s="43" t="s">
        <v>231</v>
      </c>
      <c r="G96" s="44">
        <f>G97</f>
        <v>2164405</v>
      </c>
      <c r="H96" s="44">
        <f>H97</f>
        <v>2115775</v>
      </c>
      <c r="I96" s="44">
        <f>I97</f>
        <v>2122175</v>
      </c>
      <c r="J96" s="100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5" customFormat="1" ht="24">
      <c r="A97" s="38">
        <v>89</v>
      </c>
      <c r="B97" s="39" t="s">
        <v>273</v>
      </c>
      <c r="C97" s="42" t="s">
        <v>340</v>
      </c>
      <c r="D97" s="43" t="s">
        <v>258</v>
      </c>
      <c r="E97" s="43" t="s">
        <v>33</v>
      </c>
      <c r="F97" s="43" t="s">
        <v>232</v>
      </c>
      <c r="G97" s="44">
        <v>2164405</v>
      </c>
      <c r="H97" s="44">
        <v>2115775</v>
      </c>
      <c r="I97" s="44">
        <v>2122175</v>
      </c>
      <c r="J97" s="100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5" customFormat="1" ht="24">
      <c r="A98" s="38">
        <v>90</v>
      </c>
      <c r="B98" s="39" t="s">
        <v>273</v>
      </c>
      <c r="C98" s="37" t="s">
        <v>229</v>
      </c>
      <c r="D98" s="43" t="s">
        <v>258</v>
      </c>
      <c r="E98" s="43" t="s">
        <v>33</v>
      </c>
      <c r="F98" s="43" t="s">
        <v>233</v>
      </c>
      <c r="G98" s="44">
        <f>G99</f>
        <v>478095</v>
      </c>
      <c r="H98" s="44">
        <f>H99</f>
        <v>597025</v>
      </c>
      <c r="I98" s="44">
        <f>I99</f>
        <v>597125</v>
      </c>
      <c r="J98" s="100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5" customFormat="1" ht="25.5" customHeight="1">
      <c r="A99" s="38">
        <v>91</v>
      </c>
      <c r="B99" s="39" t="s">
        <v>273</v>
      </c>
      <c r="C99" s="37" t="s">
        <v>230</v>
      </c>
      <c r="D99" s="43" t="s">
        <v>258</v>
      </c>
      <c r="E99" s="43" t="s">
        <v>33</v>
      </c>
      <c r="F99" s="43" t="s">
        <v>234</v>
      </c>
      <c r="G99" s="44">
        <v>478095</v>
      </c>
      <c r="H99" s="44">
        <v>597025</v>
      </c>
      <c r="I99" s="44">
        <v>597125</v>
      </c>
      <c r="J99" s="100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10" ht="19.5" customHeight="1">
      <c r="A100" s="38">
        <v>92</v>
      </c>
      <c r="B100" s="39" t="s">
        <v>273</v>
      </c>
      <c r="C100" s="42" t="s">
        <v>249</v>
      </c>
      <c r="D100" s="43" t="s">
        <v>259</v>
      </c>
      <c r="E100" s="43"/>
      <c r="F100" s="43"/>
      <c r="G100" s="44">
        <f aca="true" t="shared" si="11" ref="G100:I104">G101</f>
        <v>5598000</v>
      </c>
      <c r="H100" s="44">
        <f t="shared" si="11"/>
        <v>5598000</v>
      </c>
      <c r="I100" s="44">
        <f t="shared" si="11"/>
        <v>5598000</v>
      </c>
      <c r="J100" s="100"/>
    </row>
    <row r="101" spans="1:256" s="21" customFormat="1" ht="24">
      <c r="A101" s="38">
        <v>93</v>
      </c>
      <c r="B101" s="39" t="s">
        <v>273</v>
      </c>
      <c r="C101" s="42" t="s">
        <v>399</v>
      </c>
      <c r="D101" s="43" t="s">
        <v>259</v>
      </c>
      <c r="E101" s="43" t="s">
        <v>52</v>
      </c>
      <c r="F101" s="43"/>
      <c r="G101" s="44">
        <f t="shared" si="11"/>
        <v>5598000</v>
      </c>
      <c r="H101" s="44">
        <f t="shared" si="11"/>
        <v>5598000</v>
      </c>
      <c r="I101" s="44">
        <f t="shared" si="11"/>
        <v>5598000</v>
      </c>
      <c r="J101" s="100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1" customFormat="1" ht="12.75">
      <c r="A102" s="38">
        <v>94</v>
      </c>
      <c r="B102" s="39" t="s">
        <v>273</v>
      </c>
      <c r="C102" s="42" t="s">
        <v>163</v>
      </c>
      <c r="D102" s="43" t="s">
        <v>259</v>
      </c>
      <c r="E102" s="43" t="s">
        <v>53</v>
      </c>
      <c r="F102" s="43"/>
      <c r="G102" s="44">
        <f t="shared" si="11"/>
        <v>5598000</v>
      </c>
      <c r="H102" s="44">
        <f>H103</f>
        <v>5598000</v>
      </c>
      <c r="I102" s="44">
        <f>I103</f>
        <v>5598000</v>
      </c>
      <c r="J102" s="100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1" customFormat="1" ht="71.25" customHeight="1">
      <c r="A103" s="38">
        <v>95</v>
      </c>
      <c r="B103" s="39" t="s">
        <v>273</v>
      </c>
      <c r="C103" s="46" t="s">
        <v>398</v>
      </c>
      <c r="D103" s="43" t="s">
        <v>259</v>
      </c>
      <c r="E103" s="43" t="s">
        <v>55</v>
      </c>
      <c r="F103" s="43"/>
      <c r="G103" s="44">
        <f t="shared" si="11"/>
        <v>5598000</v>
      </c>
      <c r="H103" s="44">
        <f t="shared" si="11"/>
        <v>5598000</v>
      </c>
      <c r="I103" s="44">
        <f t="shared" si="11"/>
        <v>5598000</v>
      </c>
      <c r="J103" s="100"/>
      <c r="K103" s="8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1" customFormat="1" ht="12.75">
      <c r="A104" s="38">
        <v>96</v>
      </c>
      <c r="B104" s="39" t="s">
        <v>273</v>
      </c>
      <c r="C104" s="37" t="s">
        <v>153</v>
      </c>
      <c r="D104" s="43" t="s">
        <v>259</v>
      </c>
      <c r="E104" s="43" t="s">
        <v>55</v>
      </c>
      <c r="F104" s="43" t="s">
        <v>154</v>
      </c>
      <c r="G104" s="44">
        <f t="shared" si="11"/>
        <v>5598000</v>
      </c>
      <c r="H104" s="44">
        <f t="shared" si="11"/>
        <v>5598000</v>
      </c>
      <c r="I104" s="44">
        <f t="shared" si="11"/>
        <v>5598000</v>
      </c>
      <c r="J104" s="100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1" customFormat="1" ht="35.25" customHeight="1">
      <c r="A105" s="38">
        <v>97</v>
      </c>
      <c r="B105" s="39" t="s">
        <v>273</v>
      </c>
      <c r="C105" s="37" t="s">
        <v>173</v>
      </c>
      <c r="D105" s="43" t="s">
        <v>259</v>
      </c>
      <c r="E105" s="43" t="s">
        <v>55</v>
      </c>
      <c r="F105" s="43" t="s">
        <v>263</v>
      </c>
      <c r="G105" s="44">
        <v>5598000</v>
      </c>
      <c r="H105" s="44">
        <v>5598000</v>
      </c>
      <c r="I105" s="44">
        <v>5598000</v>
      </c>
      <c r="J105" s="100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10" ht="12.75">
      <c r="A106" s="38">
        <v>98</v>
      </c>
      <c r="B106" s="39" t="s">
        <v>273</v>
      </c>
      <c r="C106" s="48" t="s">
        <v>238</v>
      </c>
      <c r="D106" s="43" t="s">
        <v>237</v>
      </c>
      <c r="E106" s="43"/>
      <c r="F106" s="43"/>
      <c r="G106" s="44">
        <f>G107</f>
        <v>30867</v>
      </c>
      <c r="H106" s="44">
        <f aca="true" t="shared" si="12" ref="G106:I109">H107</f>
        <v>34890</v>
      </c>
      <c r="I106" s="44">
        <f t="shared" si="12"/>
        <v>30583</v>
      </c>
      <c r="J106" s="100"/>
    </row>
    <row r="107" spans="1:256" s="21" customFormat="1" ht="24">
      <c r="A107" s="38">
        <v>99</v>
      </c>
      <c r="B107" s="39" t="s">
        <v>273</v>
      </c>
      <c r="C107" s="46" t="s">
        <v>322</v>
      </c>
      <c r="D107" s="43" t="s">
        <v>237</v>
      </c>
      <c r="E107" s="43" t="s">
        <v>323</v>
      </c>
      <c r="F107" s="43"/>
      <c r="G107" s="49">
        <f t="shared" si="12"/>
        <v>30867</v>
      </c>
      <c r="H107" s="49">
        <f t="shared" si="12"/>
        <v>34890</v>
      </c>
      <c r="I107" s="49">
        <f t="shared" si="12"/>
        <v>30583</v>
      </c>
      <c r="J107" s="101"/>
      <c r="K107" s="8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1" customFormat="1" ht="12.75">
      <c r="A108" s="38">
        <v>100</v>
      </c>
      <c r="B108" s="39" t="s">
        <v>273</v>
      </c>
      <c r="C108" s="48" t="s">
        <v>324</v>
      </c>
      <c r="D108" s="43" t="s">
        <v>237</v>
      </c>
      <c r="E108" s="43" t="s">
        <v>325</v>
      </c>
      <c r="F108" s="43"/>
      <c r="G108" s="49">
        <f t="shared" si="12"/>
        <v>30867</v>
      </c>
      <c r="H108" s="49">
        <f t="shared" si="12"/>
        <v>34890</v>
      </c>
      <c r="I108" s="49">
        <f t="shared" si="12"/>
        <v>30583</v>
      </c>
      <c r="J108" s="101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21" customFormat="1" ht="24">
      <c r="A109" s="38">
        <v>101</v>
      </c>
      <c r="B109" s="39" t="s">
        <v>273</v>
      </c>
      <c r="C109" s="37" t="s">
        <v>229</v>
      </c>
      <c r="D109" s="43" t="s">
        <v>237</v>
      </c>
      <c r="E109" s="43" t="s">
        <v>325</v>
      </c>
      <c r="F109" s="43" t="s">
        <v>233</v>
      </c>
      <c r="G109" s="44">
        <f t="shared" si="12"/>
        <v>30867</v>
      </c>
      <c r="H109" s="44">
        <f t="shared" si="12"/>
        <v>34890</v>
      </c>
      <c r="I109" s="44">
        <f t="shared" si="12"/>
        <v>30583</v>
      </c>
      <c r="J109" s="100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1" customFormat="1" ht="24">
      <c r="A110" s="38">
        <v>102</v>
      </c>
      <c r="B110" s="39" t="s">
        <v>273</v>
      </c>
      <c r="C110" s="37" t="s">
        <v>230</v>
      </c>
      <c r="D110" s="43" t="s">
        <v>237</v>
      </c>
      <c r="E110" s="43" t="s">
        <v>325</v>
      </c>
      <c r="F110" s="43" t="s">
        <v>234</v>
      </c>
      <c r="G110" s="44">
        <f>24867+6000</f>
        <v>30867</v>
      </c>
      <c r="H110" s="44">
        <f>28640+6250</f>
        <v>34890</v>
      </c>
      <c r="I110" s="44">
        <f>24083+6500</f>
        <v>30583</v>
      </c>
      <c r="J110" s="100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30" customFormat="1" ht="12.75">
      <c r="A111" s="38">
        <v>103</v>
      </c>
      <c r="B111" s="39" t="s">
        <v>273</v>
      </c>
      <c r="C111" s="42" t="s">
        <v>125</v>
      </c>
      <c r="D111" s="43" t="s">
        <v>126</v>
      </c>
      <c r="E111" s="43"/>
      <c r="F111" s="43"/>
      <c r="G111" s="44">
        <f aca="true" t="shared" si="13" ref="G111:I112">G112</f>
        <v>3752413.52</v>
      </c>
      <c r="H111" s="44">
        <f t="shared" si="13"/>
        <v>3752413.52</v>
      </c>
      <c r="I111" s="44">
        <f t="shared" si="13"/>
        <v>3752413.52</v>
      </c>
      <c r="J111" s="100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12" ht="36">
      <c r="A112" s="38">
        <v>104</v>
      </c>
      <c r="B112" s="39" t="s">
        <v>273</v>
      </c>
      <c r="C112" s="42" t="s">
        <v>15</v>
      </c>
      <c r="D112" s="43" t="s">
        <v>126</v>
      </c>
      <c r="E112" s="43" t="s">
        <v>162</v>
      </c>
      <c r="F112" s="43"/>
      <c r="G112" s="44">
        <f t="shared" si="13"/>
        <v>3752413.52</v>
      </c>
      <c r="H112" s="44">
        <f t="shared" si="13"/>
        <v>3752413.52</v>
      </c>
      <c r="I112" s="44">
        <f t="shared" si="13"/>
        <v>3752413.52</v>
      </c>
      <c r="J112" s="100"/>
      <c r="K112" s="82"/>
      <c r="L112" s="82"/>
    </row>
    <row r="113" spans="1:10" ht="12.75">
      <c r="A113" s="38">
        <v>105</v>
      </c>
      <c r="B113" s="39" t="s">
        <v>273</v>
      </c>
      <c r="C113" s="42" t="s">
        <v>163</v>
      </c>
      <c r="D113" s="43" t="s">
        <v>126</v>
      </c>
      <c r="E113" s="43" t="s">
        <v>326</v>
      </c>
      <c r="F113" s="43"/>
      <c r="G113" s="44">
        <f>G115</f>
        <v>3752413.52</v>
      </c>
      <c r="H113" s="44">
        <f>H115</f>
        <v>3752413.52</v>
      </c>
      <c r="I113" s="44">
        <f>I115</f>
        <v>3752413.52</v>
      </c>
      <c r="J113" s="100"/>
    </row>
    <row r="114" spans="1:10" ht="55.5" customHeight="1">
      <c r="A114" s="38">
        <v>106</v>
      </c>
      <c r="B114" s="39" t="s">
        <v>273</v>
      </c>
      <c r="C114" s="42" t="s">
        <v>397</v>
      </c>
      <c r="D114" s="43" t="s">
        <v>126</v>
      </c>
      <c r="E114" s="43" t="s">
        <v>161</v>
      </c>
      <c r="F114" s="43"/>
      <c r="G114" s="44">
        <f aca="true" t="shared" si="14" ref="G114:I115">G115</f>
        <v>3752413.52</v>
      </c>
      <c r="H114" s="44">
        <f t="shared" si="14"/>
        <v>3752413.52</v>
      </c>
      <c r="I114" s="44">
        <f t="shared" si="14"/>
        <v>3752413.52</v>
      </c>
      <c r="J114" s="100"/>
    </row>
    <row r="115" spans="1:10" ht="24">
      <c r="A115" s="38">
        <v>107</v>
      </c>
      <c r="B115" s="39" t="s">
        <v>273</v>
      </c>
      <c r="C115" s="37" t="s">
        <v>307</v>
      </c>
      <c r="D115" s="43" t="s">
        <v>126</v>
      </c>
      <c r="E115" s="43" t="s">
        <v>161</v>
      </c>
      <c r="F115" s="43" t="s">
        <v>308</v>
      </c>
      <c r="G115" s="44">
        <f t="shared" si="14"/>
        <v>3752413.52</v>
      </c>
      <c r="H115" s="44">
        <f t="shared" si="14"/>
        <v>3752413.52</v>
      </c>
      <c r="I115" s="44">
        <f t="shared" si="14"/>
        <v>3752413.52</v>
      </c>
      <c r="J115" s="100"/>
    </row>
    <row r="116" spans="1:256" s="30" customFormat="1" ht="12.75">
      <c r="A116" s="38">
        <v>108</v>
      </c>
      <c r="B116" s="39" t="s">
        <v>273</v>
      </c>
      <c r="C116" s="37" t="s">
        <v>309</v>
      </c>
      <c r="D116" s="43" t="s">
        <v>126</v>
      </c>
      <c r="E116" s="43" t="s">
        <v>161</v>
      </c>
      <c r="F116" s="43" t="s">
        <v>310</v>
      </c>
      <c r="G116" s="44">
        <v>3752413.52</v>
      </c>
      <c r="H116" s="44">
        <v>3752413.52</v>
      </c>
      <c r="I116" s="44">
        <v>3752413.52</v>
      </c>
      <c r="J116" s="100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10" ht="12.75">
      <c r="A117" s="38">
        <v>109</v>
      </c>
      <c r="B117" s="39" t="s">
        <v>273</v>
      </c>
      <c r="C117" s="37" t="s">
        <v>264</v>
      </c>
      <c r="D117" s="43" t="s">
        <v>265</v>
      </c>
      <c r="E117" s="43"/>
      <c r="F117" s="43"/>
      <c r="G117" s="44">
        <f>G118+G123</f>
        <v>659400</v>
      </c>
      <c r="H117" s="44">
        <f>H118+H123</f>
        <v>659400</v>
      </c>
      <c r="I117" s="44">
        <f>I118+I123</f>
        <v>659400</v>
      </c>
      <c r="J117" s="100"/>
    </row>
    <row r="118" spans="1:256" s="15" customFormat="1" ht="36">
      <c r="A118" s="38">
        <v>110</v>
      </c>
      <c r="B118" s="39" t="s">
        <v>273</v>
      </c>
      <c r="C118" s="37" t="s">
        <v>396</v>
      </c>
      <c r="D118" s="43" t="s">
        <v>265</v>
      </c>
      <c r="E118" s="43" t="s">
        <v>172</v>
      </c>
      <c r="F118" s="43"/>
      <c r="G118" s="44">
        <f aca="true" t="shared" si="15" ref="G118:I120">G119</f>
        <v>549400</v>
      </c>
      <c r="H118" s="44">
        <f t="shared" si="15"/>
        <v>549400</v>
      </c>
      <c r="I118" s="44">
        <f t="shared" si="15"/>
        <v>549400</v>
      </c>
      <c r="J118" s="100"/>
      <c r="K118" s="82"/>
      <c r="L118" s="8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5" customFormat="1" ht="24">
      <c r="A119" s="38">
        <v>111</v>
      </c>
      <c r="B119" s="39" t="s">
        <v>273</v>
      </c>
      <c r="C119" s="37" t="s">
        <v>136</v>
      </c>
      <c r="D119" s="43" t="s">
        <v>265</v>
      </c>
      <c r="E119" s="43" t="s">
        <v>134</v>
      </c>
      <c r="F119" s="43"/>
      <c r="G119" s="44">
        <f t="shared" si="15"/>
        <v>549400</v>
      </c>
      <c r="H119" s="44">
        <f t="shared" si="15"/>
        <v>549400</v>
      </c>
      <c r="I119" s="44">
        <f t="shared" si="15"/>
        <v>549400</v>
      </c>
      <c r="J119" s="100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5" customFormat="1" ht="123.75" customHeight="1">
      <c r="A120" s="38">
        <v>112</v>
      </c>
      <c r="B120" s="39" t="s">
        <v>273</v>
      </c>
      <c r="C120" s="37" t="s">
        <v>16</v>
      </c>
      <c r="D120" s="43" t="s">
        <v>265</v>
      </c>
      <c r="E120" s="43" t="s">
        <v>133</v>
      </c>
      <c r="F120" s="43"/>
      <c r="G120" s="108">
        <f>G121</f>
        <v>549400</v>
      </c>
      <c r="H120" s="108">
        <f t="shared" si="15"/>
        <v>549400</v>
      </c>
      <c r="I120" s="108">
        <f t="shared" si="15"/>
        <v>549400</v>
      </c>
      <c r="J120" s="102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5" customFormat="1" ht="24">
      <c r="A121" s="38">
        <v>113</v>
      </c>
      <c r="B121" s="39" t="s">
        <v>273</v>
      </c>
      <c r="C121" s="37" t="s">
        <v>229</v>
      </c>
      <c r="D121" s="43" t="s">
        <v>265</v>
      </c>
      <c r="E121" s="43" t="s">
        <v>133</v>
      </c>
      <c r="F121" s="43" t="s">
        <v>233</v>
      </c>
      <c r="G121" s="44">
        <f>G122</f>
        <v>549400</v>
      </c>
      <c r="H121" s="44">
        <f>H122</f>
        <v>549400</v>
      </c>
      <c r="I121" s="44">
        <f>I122</f>
        <v>549400</v>
      </c>
      <c r="J121" s="100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5" customFormat="1" ht="24">
      <c r="A122" s="38">
        <v>114</v>
      </c>
      <c r="B122" s="39" t="s">
        <v>273</v>
      </c>
      <c r="C122" s="37" t="s">
        <v>230</v>
      </c>
      <c r="D122" s="43" t="s">
        <v>265</v>
      </c>
      <c r="E122" s="43" t="s">
        <v>133</v>
      </c>
      <c r="F122" s="43" t="s">
        <v>234</v>
      </c>
      <c r="G122" s="44">
        <v>549400</v>
      </c>
      <c r="H122" s="44">
        <v>549400</v>
      </c>
      <c r="I122" s="44">
        <v>549400</v>
      </c>
      <c r="J122" s="100"/>
      <c r="K122" s="82"/>
      <c r="L122" s="8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3" customFormat="1" ht="36">
      <c r="A123" s="38">
        <v>115</v>
      </c>
      <c r="B123" s="39" t="s">
        <v>273</v>
      </c>
      <c r="C123" s="42" t="s">
        <v>395</v>
      </c>
      <c r="D123" s="43" t="s">
        <v>265</v>
      </c>
      <c r="E123" s="43" t="s">
        <v>26</v>
      </c>
      <c r="F123" s="43"/>
      <c r="G123" s="44">
        <f>G124+G128</f>
        <v>110000</v>
      </c>
      <c r="H123" s="44">
        <f>H124+H128</f>
        <v>110000</v>
      </c>
      <c r="I123" s="44">
        <f>I124+I128</f>
        <v>110000</v>
      </c>
      <c r="J123" s="100"/>
      <c r="K123" s="8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3" customFormat="1" ht="24">
      <c r="A124" s="38">
        <v>116</v>
      </c>
      <c r="B124" s="39" t="s">
        <v>273</v>
      </c>
      <c r="C124" s="46" t="s">
        <v>38</v>
      </c>
      <c r="D124" s="43" t="s">
        <v>265</v>
      </c>
      <c r="E124" s="43" t="s">
        <v>36</v>
      </c>
      <c r="F124" s="43"/>
      <c r="G124" s="44">
        <f>G125</f>
        <v>10000</v>
      </c>
      <c r="H124" s="44">
        <f>H125</f>
        <v>10000</v>
      </c>
      <c r="I124" s="44">
        <f>I125</f>
        <v>10000</v>
      </c>
      <c r="J124" s="100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3" customFormat="1" ht="24">
      <c r="A125" s="38">
        <v>117</v>
      </c>
      <c r="B125" s="39" t="s">
        <v>273</v>
      </c>
      <c r="C125" s="42" t="s">
        <v>39</v>
      </c>
      <c r="D125" s="43" t="s">
        <v>265</v>
      </c>
      <c r="E125" s="43" t="s">
        <v>40</v>
      </c>
      <c r="F125" s="43"/>
      <c r="G125" s="44">
        <v>10000</v>
      </c>
      <c r="H125" s="44">
        <v>10000</v>
      </c>
      <c r="I125" s="44">
        <v>10000</v>
      </c>
      <c r="J125" s="100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3" customFormat="1" ht="12.75">
      <c r="A126" s="38">
        <v>118</v>
      </c>
      <c r="B126" s="39" t="s">
        <v>273</v>
      </c>
      <c r="C126" s="37" t="s">
        <v>153</v>
      </c>
      <c r="D126" s="43" t="s">
        <v>265</v>
      </c>
      <c r="E126" s="43" t="s">
        <v>40</v>
      </c>
      <c r="F126" s="43" t="s">
        <v>154</v>
      </c>
      <c r="G126" s="44">
        <f>G127</f>
        <v>10000</v>
      </c>
      <c r="H126" s="44">
        <f>H127</f>
        <v>10000</v>
      </c>
      <c r="I126" s="44">
        <f>I127</f>
        <v>10000</v>
      </c>
      <c r="J126" s="100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3" customFormat="1" ht="36">
      <c r="A127" s="38">
        <v>119</v>
      </c>
      <c r="B127" s="39" t="s">
        <v>273</v>
      </c>
      <c r="C127" s="37" t="s">
        <v>173</v>
      </c>
      <c r="D127" s="43" t="s">
        <v>265</v>
      </c>
      <c r="E127" s="43" t="s">
        <v>40</v>
      </c>
      <c r="F127" s="43" t="s">
        <v>263</v>
      </c>
      <c r="G127" s="44">
        <v>10000</v>
      </c>
      <c r="H127" s="44">
        <v>10000</v>
      </c>
      <c r="I127" s="44">
        <v>10000</v>
      </c>
      <c r="J127" s="100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3" customFormat="1" ht="24.75" thickBot="1">
      <c r="A128" s="38">
        <v>120</v>
      </c>
      <c r="B128" s="39" t="s">
        <v>273</v>
      </c>
      <c r="C128" s="50" t="s">
        <v>35</v>
      </c>
      <c r="D128" s="43" t="s">
        <v>265</v>
      </c>
      <c r="E128" s="43" t="s">
        <v>37</v>
      </c>
      <c r="F128" s="43"/>
      <c r="G128" s="44">
        <f>G129</f>
        <v>100000</v>
      </c>
      <c r="H128" s="44">
        <f>H129</f>
        <v>100000</v>
      </c>
      <c r="I128" s="44">
        <f>I129</f>
        <v>100000</v>
      </c>
      <c r="J128" s="100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3" customFormat="1" ht="84.75" thickBot="1">
      <c r="A129" s="38">
        <v>121</v>
      </c>
      <c r="B129" s="39" t="s">
        <v>273</v>
      </c>
      <c r="C129" s="51" t="s">
        <v>394</v>
      </c>
      <c r="D129" s="43" t="s">
        <v>265</v>
      </c>
      <c r="E129" s="43" t="s">
        <v>330</v>
      </c>
      <c r="F129" s="43"/>
      <c r="G129" s="44">
        <f aca="true" t="shared" si="16" ref="G129:I130">G130</f>
        <v>100000</v>
      </c>
      <c r="H129" s="44">
        <f t="shared" si="16"/>
        <v>100000</v>
      </c>
      <c r="I129" s="44">
        <f t="shared" si="16"/>
        <v>100000</v>
      </c>
      <c r="J129" s="100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3" customFormat="1" ht="12.75">
      <c r="A130" s="38">
        <v>122</v>
      </c>
      <c r="B130" s="39" t="s">
        <v>273</v>
      </c>
      <c r="C130" s="37" t="s">
        <v>153</v>
      </c>
      <c r="D130" s="43" t="s">
        <v>265</v>
      </c>
      <c r="E130" s="43" t="s">
        <v>330</v>
      </c>
      <c r="F130" s="43" t="s">
        <v>154</v>
      </c>
      <c r="G130" s="44">
        <f t="shared" si="16"/>
        <v>100000</v>
      </c>
      <c r="H130" s="44">
        <f t="shared" si="16"/>
        <v>100000</v>
      </c>
      <c r="I130" s="44">
        <f t="shared" si="16"/>
        <v>100000</v>
      </c>
      <c r="J130" s="100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3" customFormat="1" ht="36">
      <c r="A131" s="38">
        <v>123</v>
      </c>
      <c r="B131" s="39" t="s">
        <v>273</v>
      </c>
      <c r="C131" s="37" t="s">
        <v>173</v>
      </c>
      <c r="D131" s="43" t="s">
        <v>265</v>
      </c>
      <c r="E131" s="43" t="s">
        <v>330</v>
      </c>
      <c r="F131" s="43" t="s">
        <v>263</v>
      </c>
      <c r="G131" s="44">
        <v>100000</v>
      </c>
      <c r="H131" s="44">
        <v>100000</v>
      </c>
      <c r="I131" s="44">
        <v>100000</v>
      </c>
      <c r="J131" s="100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10" ht="12.75">
      <c r="A132" s="38">
        <v>124</v>
      </c>
      <c r="B132" s="39" t="s">
        <v>273</v>
      </c>
      <c r="C132" s="42" t="s">
        <v>71</v>
      </c>
      <c r="D132" s="43" t="s">
        <v>70</v>
      </c>
      <c r="E132" s="43"/>
      <c r="F132" s="43"/>
      <c r="G132" s="44">
        <f>G133+G142</f>
        <v>12587200</v>
      </c>
      <c r="H132" s="44">
        <f>H133+H142</f>
        <v>12598700</v>
      </c>
      <c r="I132" s="44">
        <f>I133+I142</f>
        <v>12598700</v>
      </c>
      <c r="J132" s="100"/>
    </row>
    <row r="133" spans="1:10" ht="12.75">
      <c r="A133" s="38">
        <v>125</v>
      </c>
      <c r="B133" s="39" t="s">
        <v>273</v>
      </c>
      <c r="C133" s="48" t="s">
        <v>123</v>
      </c>
      <c r="D133" s="43" t="s">
        <v>124</v>
      </c>
      <c r="E133" s="43"/>
      <c r="F133" s="43"/>
      <c r="G133" s="49">
        <f>G136+G139</f>
        <v>12485700</v>
      </c>
      <c r="H133" s="49">
        <f>H136+H139</f>
        <v>12485700</v>
      </c>
      <c r="I133" s="49">
        <f>I136+I139</f>
        <v>12485700</v>
      </c>
      <c r="J133" s="101"/>
    </row>
    <row r="134" spans="1:256" s="17" customFormat="1" ht="48">
      <c r="A134" s="38">
        <v>126</v>
      </c>
      <c r="B134" s="39" t="s">
        <v>273</v>
      </c>
      <c r="C134" s="42" t="s">
        <v>393</v>
      </c>
      <c r="D134" s="43" t="s">
        <v>124</v>
      </c>
      <c r="E134" s="43" t="s">
        <v>138</v>
      </c>
      <c r="F134" s="43"/>
      <c r="G134" s="49">
        <f>G135</f>
        <v>12485700</v>
      </c>
      <c r="H134" s="49">
        <f>H135</f>
        <v>12485700</v>
      </c>
      <c r="I134" s="49">
        <f>I135</f>
        <v>12485700</v>
      </c>
      <c r="J134" s="101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7" customFormat="1" ht="12.75">
      <c r="A135" s="38">
        <v>127</v>
      </c>
      <c r="B135" s="39" t="s">
        <v>273</v>
      </c>
      <c r="C135" s="42" t="s">
        <v>163</v>
      </c>
      <c r="D135" s="43" t="s">
        <v>124</v>
      </c>
      <c r="E135" s="43" t="s">
        <v>41</v>
      </c>
      <c r="F135" s="43"/>
      <c r="G135" s="49">
        <f>G136+G139</f>
        <v>12485700</v>
      </c>
      <c r="H135" s="49">
        <f>H136+H139</f>
        <v>12485700</v>
      </c>
      <c r="I135" s="49">
        <f>I136+I139</f>
        <v>12485700</v>
      </c>
      <c r="J135" s="101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30" customFormat="1" ht="84">
      <c r="A136" s="38">
        <v>128</v>
      </c>
      <c r="B136" s="39" t="s">
        <v>273</v>
      </c>
      <c r="C136" s="109" t="s">
        <v>392</v>
      </c>
      <c r="D136" s="43" t="s">
        <v>124</v>
      </c>
      <c r="E136" s="43" t="s">
        <v>27</v>
      </c>
      <c r="F136" s="43"/>
      <c r="G136" s="49">
        <f aca="true" t="shared" si="17" ref="G136:I137">G137</f>
        <v>2954200</v>
      </c>
      <c r="H136" s="49">
        <f t="shared" si="17"/>
        <v>2954200</v>
      </c>
      <c r="I136" s="49">
        <f t="shared" si="17"/>
        <v>2954200</v>
      </c>
      <c r="J136" s="101"/>
      <c r="K136" s="8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7" customFormat="1" ht="12.75">
      <c r="A137" s="38">
        <v>129</v>
      </c>
      <c r="B137" s="39" t="s">
        <v>273</v>
      </c>
      <c r="C137" s="37" t="s">
        <v>153</v>
      </c>
      <c r="D137" s="43" t="s">
        <v>124</v>
      </c>
      <c r="E137" s="43" t="s">
        <v>27</v>
      </c>
      <c r="F137" s="43" t="s">
        <v>154</v>
      </c>
      <c r="G137" s="49">
        <f t="shared" si="17"/>
        <v>2954200</v>
      </c>
      <c r="H137" s="49">
        <f t="shared" si="17"/>
        <v>2954200</v>
      </c>
      <c r="I137" s="49">
        <f t="shared" si="17"/>
        <v>2954200</v>
      </c>
      <c r="J137" s="101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7" customFormat="1" ht="36">
      <c r="A138" s="38">
        <v>130</v>
      </c>
      <c r="B138" s="39" t="s">
        <v>273</v>
      </c>
      <c r="C138" s="37" t="s">
        <v>173</v>
      </c>
      <c r="D138" s="43" t="s">
        <v>124</v>
      </c>
      <c r="E138" s="43" t="s">
        <v>27</v>
      </c>
      <c r="F138" s="43" t="s">
        <v>263</v>
      </c>
      <c r="G138" s="49">
        <v>2954200</v>
      </c>
      <c r="H138" s="44">
        <v>2954200</v>
      </c>
      <c r="I138" s="44">
        <v>2954200</v>
      </c>
      <c r="J138" s="100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30" customFormat="1" ht="105" customHeight="1">
      <c r="A139" s="38">
        <v>131</v>
      </c>
      <c r="B139" s="39" t="s">
        <v>273</v>
      </c>
      <c r="C139" s="37" t="s">
        <v>391</v>
      </c>
      <c r="D139" s="43" t="s">
        <v>124</v>
      </c>
      <c r="E139" s="43" t="s">
        <v>190</v>
      </c>
      <c r="F139" s="43"/>
      <c r="G139" s="49">
        <f aca="true" t="shared" si="18" ref="G139:I140">G140</f>
        <v>9531500</v>
      </c>
      <c r="H139" s="49">
        <f t="shared" si="18"/>
        <v>9531500</v>
      </c>
      <c r="I139" s="49">
        <f t="shared" si="18"/>
        <v>9531500</v>
      </c>
      <c r="J139" s="101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7" customFormat="1" ht="12.75">
      <c r="A140" s="38">
        <v>132</v>
      </c>
      <c r="B140" s="39" t="s">
        <v>273</v>
      </c>
      <c r="C140" s="37" t="s">
        <v>153</v>
      </c>
      <c r="D140" s="43" t="s">
        <v>124</v>
      </c>
      <c r="E140" s="43" t="s">
        <v>190</v>
      </c>
      <c r="F140" s="43" t="s">
        <v>154</v>
      </c>
      <c r="G140" s="49">
        <f t="shared" si="18"/>
        <v>9531500</v>
      </c>
      <c r="H140" s="49">
        <f t="shared" si="18"/>
        <v>9531500</v>
      </c>
      <c r="I140" s="49">
        <f t="shared" si="18"/>
        <v>9531500</v>
      </c>
      <c r="J140" s="101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7" customFormat="1" ht="36">
      <c r="A141" s="38">
        <v>133</v>
      </c>
      <c r="B141" s="39" t="s">
        <v>273</v>
      </c>
      <c r="C141" s="37" t="s">
        <v>173</v>
      </c>
      <c r="D141" s="43" t="s">
        <v>124</v>
      </c>
      <c r="E141" s="43" t="s">
        <v>190</v>
      </c>
      <c r="F141" s="43" t="s">
        <v>263</v>
      </c>
      <c r="G141" s="49">
        <v>9531500</v>
      </c>
      <c r="H141" s="44">
        <v>9531500</v>
      </c>
      <c r="I141" s="44">
        <v>9531500</v>
      </c>
      <c r="J141" s="100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7" customFormat="1" ht="24">
      <c r="A142" s="38">
        <v>134</v>
      </c>
      <c r="B142" s="39" t="s">
        <v>273</v>
      </c>
      <c r="C142" s="42" t="s">
        <v>355</v>
      </c>
      <c r="D142" s="43" t="s">
        <v>351</v>
      </c>
      <c r="E142" s="43"/>
      <c r="F142" s="43"/>
      <c r="G142" s="49">
        <f>G143+G147</f>
        <v>101500</v>
      </c>
      <c r="H142" s="49">
        <f>H143+H147</f>
        <v>113000</v>
      </c>
      <c r="I142" s="49">
        <f>I143+I147</f>
        <v>113000</v>
      </c>
      <c r="J142" s="101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7" customFormat="1" ht="24">
      <c r="A143" s="38">
        <v>135</v>
      </c>
      <c r="B143" s="39" t="s">
        <v>273</v>
      </c>
      <c r="C143" s="42" t="s">
        <v>353</v>
      </c>
      <c r="D143" s="43" t="s">
        <v>351</v>
      </c>
      <c r="E143" s="43" t="s">
        <v>354</v>
      </c>
      <c r="F143" s="43"/>
      <c r="G143" s="49">
        <f aca="true" t="shared" si="19" ref="G143:I145">G144</f>
        <v>70000</v>
      </c>
      <c r="H143" s="49">
        <f t="shared" si="19"/>
        <v>80000</v>
      </c>
      <c r="I143" s="49">
        <f t="shared" si="19"/>
        <v>80000</v>
      </c>
      <c r="J143" s="101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7" customFormat="1" ht="96">
      <c r="A144" s="38">
        <v>136</v>
      </c>
      <c r="B144" s="39" t="s">
        <v>273</v>
      </c>
      <c r="C144" s="37" t="s">
        <v>8</v>
      </c>
      <c r="D144" s="43" t="s">
        <v>351</v>
      </c>
      <c r="E144" s="43" t="s">
        <v>352</v>
      </c>
      <c r="F144" s="43"/>
      <c r="G144" s="49">
        <f t="shared" si="19"/>
        <v>70000</v>
      </c>
      <c r="H144" s="49">
        <f t="shared" si="19"/>
        <v>80000</v>
      </c>
      <c r="I144" s="49">
        <f t="shared" si="19"/>
        <v>80000</v>
      </c>
      <c r="J144" s="101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7" customFormat="1" ht="24">
      <c r="A145" s="38">
        <v>137</v>
      </c>
      <c r="B145" s="39" t="s">
        <v>273</v>
      </c>
      <c r="C145" s="37" t="s">
        <v>229</v>
      </c>
      <c r="D145" s="43" t="s">
        <v>351</v>
      </c>
      <c r="E145" s="43" t="s">
        <v>352</v>
      </c>
      <c r="F145" s="43" t="s">
        <v>233</v>
      </c>
      <c r="G145" s="49">
        <f t="shared" si="19"/>
        <v>70000</v>
      </c>
      <c r="H145" s="49">
        <f t="shared" si="19"/>
        <v>80000</v>
      </c>
      <c r="I145" s="49">
        <f t="shared" si="19"/>
        <v>80000</v>
      </c>
      <c r="J145" s="101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7" customFormat="1" ht="24">
      <c r="A146" s="38">
        <v>138</v>
      </c>
      <c r="B146" s="39" t="s">
        <v>273</v>
      </c>
      <c r="C146" s="37" t="s">
        <v>230</v>
      </c>
      <c r="D146" s="43" t="s">
        <v>351</v>
      </c>
      <c r="E146" s="43" t="s">
        <v>352</v>
      </c>
      <c r="F146" s="43" t="s">
        <v>234</v>
      </c>
      <c r="G146" s="49">
        <v>70000</v>
      </c>
      <c r="H146" s="44">
        <v>80000</v>
      </c>
      <c r="I146" s="44">
        <v>80000</v>
      </c>
      <c r="J146" s="100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7" customFormat="1" ht="36">
      <c r="A147" s="38">
        <v>139</v>
      </c>
      <c r="B147" s="39"/>
      <c r="C147" s="37" t="s">
        <v>13</v>
      </c>
      <c r="D147" s="43"/>
      <c r="E147" s="43" t="s">
        <v>12</v>
      </c>
      <c r="F147" s="43"/>
      <c r="G147" s="49">
        <f aca="true" t="shared" si="20" ref="G147:I148">G148</f>
        <v>31500</v>
      </c>
      <c r="H147" s="49">
        <f t="shared" si="20"/>
        <v>33000</v>
      </c>
      <c r="I147" s="49">
        <f t="shared" si="20"/>
        <v>33000</v>
      </c>
      <c r="J147" s="101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7" customFormat="1" ht="24">
      <c r="A148" s="38">
        <v>140</v>
      </c>
      <c r="B148" s="39"/>
      <c r="C148" s="37" t="s">
        <v>229</v>
      </c>
      <c r="D148" s="43" t="s">
        <v>351</v>
      </c>
      <c r="E148" s="43" t="s">
        <v>12</v>
      </c>
      <c r="F148" s="43" t="s">
        <v>233</v>
      </c>
      <c r="G148" s="49">
        <f t="shared" si="20"/>
        <v>31500</v>
      </c>
      <c r="H148" s="49">
        <f t="shared" si="20"/>
        <v>33000</v>
      </c>
      <c r="I148" s="49">
        <f t="shared" si="20"/>
        <v>33000</v>
      </c>
      <c r="J148" s="101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7" customFormat="1" ht="24">
      <c r="A149" s="38">
        <v>141</v>
      </c>
      <c r="B149" s="39"/>
      <c r="C149" s="37" t="s">
        <v>230</v>
      </c>
      <c r="D149" s="43" t="s">
        <v>351</v>
      </c>
      <c r="E149" s="43" t="s">
        <v>12</v>
      </c>
      <c r="F149" s="43" t="s">
        <v>234</v>
      </c>
      <c r="G149" s="49">
        <v>31500</v>
      </c>
      <c r="H149" s="44">
        <v>33000</v>
      </c>
      <c r="I149" s="44">
        <v>33000</v>
      </c>
      <c r="J149" s="100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10" ht="12.75">
      <c r="A150" s="38">
        <v>142</v>
      </c>
      <c r="B150" s="39" t="s">
        <v>273</v>
      </c>
      <c r="C150" s="37" t="s">
        <v>250</v>
      </c>
      <c r="D150" s="43" t="s">
        <v>260</v>
      </c>
      <c r="E150" s="43"/>
      <c r="F150" s="43"/>
      <c r="G150" s="44">
        <f>G151+G157+G182</f>
        <v>10984068</v>
      </c>
      <c r="H150" s="44">
        <f>H151+H157+H182</f>
        <v>11028768</v>
      </c>
      <c r="I150" s="44">
        <f>I151+I157+I182</f>
        <v>11028768</v>
      </c>
      <c r="J150" s="100"/>
    </row>
    <row r="151" spans="1:10" ht="12.75">
      <c r="A151" s="38">
        <v>143</v>
      </c>
      <c r="B151" s="39" t="s">
        <v>273</v>
      </c>
      <c r="C151" s="42" t="s">
        <v>286</v>
      </c>
      <c r="D151" s="43" t="s">
        <v>266</v>
      </c>
      <c r="E151" s="43"/>
      <c r="F151" s="43"/>
      <c r="G151" s="44">
        <f aca="true" t="shared" si="21" ref="G151:I152">G152</f>
        <v>6659944</v>
      </c>
      <c r="H151" s="44">
        <f t="shared" si="21"/>
        <v>6659944</v>
      </c>
      <c r="I151" s="44">
        <f t="shared" si="21"/>
        <v>6659944</v>
      </c>
      <c r="J151" s="100"/>
    </row>
    <row r="152" spans="1:256" s="16" customFormat="1" ht="24">
      <c r="A152" s="38">
        <v>144</v>
      </c>
      <c r="B152" s="39" t="s">
        <v>273</v>
      </c>
      <c r="C152" s="47" t="s">
        <v>383</v>
      </c>
      <c r="D152" s="43" t="s">
        <v>266</v>
      </c>
      <c r="E152" s="43" t="s">
        <v>168</v>
      </c>
      <c r="F152" s="43"/>
      <c r="G152" s="44">
        <f t="shared" si="21"/>
        <v>6659944</v>
      </c>
      <c r="H152" s="44">
        <f t="shared" si="21"/>
        <v>6659944</v>
      </c>
      <c r="I152" s="44">
        <f t="shared" si="21"/>
        <v>6659944</v>
      </c>
      <c r="J152" s="100"/>
      <c r="K152" s="82"/>
      <c r="L152" s="8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6" customFormat="1" ht="24">
      <c r="A153" s="38">
        <v>145</v>
      </c>
      <c r="B153" s="39" t="s">
        <v>273</v>
      </c>
      <c r="C153" s="52" t="s">
        <v>178</v>
      </c>
      <c r="D153" s="43" t="s">
        <v>266</v>
      </c>
      <c r="E153" s="43" t="s">
        <v>28</v>
      </c>
      <c r="F153" s="43"/>
      <c r="G153" s="44">
        <f>G154</f>
        <v>6659944</v>
      </c>
      <c r="H153" s="44">
        <f aca="true" t="shared" si="22" ref="G153:I154">H154</f>
        <v>6659944</v>
      </c>
      <c r="I153" s="44">
        <f t="shared" si="22"/>
        <v>6659944</v>
      </c>
      <c r="J153" s="100"/>
      <c r="K153" s="8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30" customFormat="1" ht="48">
      <c r="A154" s="38">
        <v>146</v>
      </c>
      <c r="B154" s="39" t="s">
        <v>273</v>
      </c>
      <c r="C154" s="42" t="s">
        <v>390</v>
      </c>
      <c r="D154" s="43" t="s">
        <v>266</v>
      </c>
      <c r="E154" s="43" t="s">
        <v>29</v>
      </c>
      <c r="F154" s="43"/>
      <c r="G154" s="44">
        <f t="shared" si="22"/>
        <v>6659944</v>
      </c>
      <c r="H154" s="44">
        <f t="shared" si="22"/>
        <v>6659944</v>
      </c>
      <c r="I154" s="44">
        <f t="shared" si="22"/>
        <v>6659944</v>
      </c>
      <c r="J154" s="100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6" customFormat="1" ht="24">
      <c r="A155" s="38">
        <v>147</v>
      </c>
      <c r="B155" s="39" t="s">
        <v>273</v>
      </c>
      <c r="C155" s="37" t="s">
        <v>307</v>
      </c>
      <c r="D155" s="43" t="s">
        <v>266</v>
      </c>
      <c r="E155" s="43" t="s">
        <v>29</v>
      </c>
      <c r="F155" s="43" t="s">
        <v>308</v>
      </c>
      <c r="G155" s="44">
        <f>G156</f>
        <v>6659944</v>
      </c>
      <c r="H155" s="44">
        <f>H156</f>
        <v>6659944</v>
      </c>
      <c r="I155" s="44">
        <f>I156</f>
        <v>6659944</v>
      </c>
      <c r="J155" s="100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6" customFormat="1" ht="12.75">
      <c r="A156" s="38">
        <v>148</v>
      </c>
      <c r="B156" s="39" t="s">
        <v>273</v>
      </c>
      <c r="C156" s="37" t="s">
        <v>309</v>
      </c>
      <c r="D156" s="43" t="s">
        <v>266</v>
      </c>
      <c r="E156" s="43" t="s">
        <v>29</v>
      </c>
      <c r="F156" s="43" t="s">
        <v>310</v>
      </c>
      <c r="G156" s="44">
        <v>6659944</v>
      </c>
      <c r="H156" s="44">
        <v>6659944</v>
      </c>
      <c r="I156" s="44">
        <v>6659944</v>
      </c>
      <c r="J156" s="100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11" ht="12.75">
      <c r="A157" s="38">
        <v>149</v>
      </c>
      <c r="B157" s="39" t="s">
        <v>273</v>
      </c>
      <c r="C157" s="45" t="s">
        <v>290</v>
      </c>
      <c r="D157" s="43" t="s">
        <v>289</v>
      </c>
      <c r="E157" s="43"/>
      <c r="F157" s="43"/>
      <c r="G157" s="44">
        <f>G158+G173</f>
        <v>2820524</v>
      </c>
      <c r="H157" s="44">
        <f>H158+H173</f>
        <v>2820524</v>
      </c>
      <c r="I157" s="44">
        <f>I158+I173</f>
        <v>2820524</v>
      </c>
      <c r="J157" s="100"/>
      <c r="K157" s="23"/>
    </row>
    <row r="158" spans="1:256" s="24" customFormat="1" ht="24" customHeight="1">
      <c r="A158" s="38">
        <v>150</v>
      </c>
      <c r="B158" s="39" t="s">
        <v>273</v>
      </c>
      <c r="C158" s="42" t="s">
        <v>388</v>
      </c>
      <c r="D158" s="43" t="s">
        <v>289</v>
      </c>
      <c r="E158" s="43" t="s">
        <v>30</v>
      </c>
      <c r="F158" s="43"/>
      <c r="G158" s="44">
        <f>G159+G169</f>
        <v>2725524</v>
      </c>
      <c r="H158" s="44">
        <f>H159+H169</f>
        <v>2725524</v>
      </c>
      <c r="I158" s="44">
        <f>I159+I169</f>
        <v>2725524</v>
      </c>
      <c r="J158" s="100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4" customFormat="1" ht="24" customHeight="1">
      <c r="A159" s="38">
        <v>151</v>
      </c>
      <c r="B159" s="39" t="s">
        <v>273</v>
      </c>
      <c r="C159" s="42" t="s">
        <v>209</v>
      </c>
      <c r="D159" s="43" t="s">
        <v>289</v>
      </c>
      <c r="E159" s="43" t="s">
        <v>210</v>
      </c>
      <c r="F159" s="43"/>
      <c r="G159" s="44">
        <f>G160+G163+G166</f>
        <v>2408524</v>
      </c>
      <c r="H159" s="44">
        <f>H160+H163+H166</f>
        <v>2408524</v>
      </c>
      <c r="I159" s="44">
        <f>I160+I163+I166</f>
        <v>2408524</v>
      </c>
      <c r="J159" s="100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30" customFormat="1" ht="48">
      <c r="A160" s="38">
        <v>152</v>
      </c>
      <c r="B160" s="39" t="s">
        <v>273</v>
      </c>
      <c r="C160" s="42" t="s">
        <v>389</v>
      </c>
      <c r="D160" s="43" t="s">
        <v>289</v>
      </c>
      <c r="E160" s="43" t="s">
        <v>212</v>
      </c>
      <c r="F160" s="43"/>
      <c r="G160" s="44">
        <f aca="true" t="shared" si="23" ref="G160:I161">G161</f>
        <v>1725724</v>
      </c>
      <c r="H160" s="44">
        <f t="shared" si="23"/>
        <v>1725724</v>
      </c>
      <c r="I160" s="44">
        <f t="shared" si="23"/>
        <v>1725724</v>
      </c>
      <c r="J160" s="100"/>
      <c r="K160" s="8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24" customFormat="1" ht="24">
      <c r="A161" s="38">
        <v>153</v>
      </c>
      <c r="B161" s="39" t="s">
        <v>273</v>
      </c>
      <c r="C161" s="37" t="s">
        <v>307</v>
      </c>
      <c r="D161" s="43" t="s">
        <v>289</v>
      </c>
      <c r="E161" s="43" t="s">
        <v>212</v>
      </c>
      <c r="F161" s="43" t="s">
        <v>308</v>
      </c>
      <c r="G161" s="44">
        <f t="shared" si="23"/>
        <v>1725724</v>
      </c>
      <c r="H161" s="44">
        <f t="shared" si="23"/>
        <v>1725724</v>
      </c>
      <c r="I161" s="44">
        <f t="shared" si="23"/>
        <v>1725724</v>
      </c>
      <c r="J161" s="100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24" customFormat="1" ht="12.75">
      <c r="A162" s="38">
        <v>154</v>
      </c>
      <c r="B162" s="39" t="s">
        <v>273</v>
      </c>
      <c r="C162" s="37" t="s">
        <v>309</v>
      </c>
      <c r="D162" s="43" t="s">
        <v>289</v>
      </c>
      <c r="E162" s="43" t="s">
        <v>212</v>
      </c>
      <c r="F162" s="43" t="s">
        <v>310</v>
      </c>
      <c r="G162" s="44">
        <v>1725724</v>
      </c>
      <c r="H162" s="44">
        <v>1725724</v>
      </c>
      <c r="I162" s="44">
        <v>1725724</v>
      </c>
      <c r="J162" s="100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24" customFormat="1" ht="48">
      <c r="A163" s="38">
        <v>155</v>
      </c>
      <c r="B163" s="39" t="s">
        <v>273</v>
      </c>
      <c r="C163" s="37" t="s">
        <v>192</v>
      </c>
      <c r="D163" s="43" t="s">
        <v>289</v>
      </c>
      <c r="E163" s="43" t="s">
        <v>213</v>
      </c>
      <c r="F163" s="43"/>
      <c r="G163" s="44">
        <f aca="true" t="shared" si="24" ref="G163:I164">G164</f>
        <v>431100</v>
      </c>
      <c r="H163" s="44">
        <f t="shared" si="24"/>
        <v>431100</v>
      </c>
      <c r="I163" s="44">
        <f t="shared" si="24"/>
        <v>431100</v>
      </c>
      <c r="J163" s="100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24" customFormat="1" ht="24">
      <c r="A164" s="38">
        <v>156</v>
      </c>
      <c r="B164" s="39" t="s">
        <v>273</v>
      </c>
      <c r="C164" s="37" t="s">
        <v>307</v>
      </c>
      <c r="D164" s="43" t="s">
        <v>289</v>
      </c>
      <c r="E164" s="43" t="s">
        <v>213</v>
      </c>
      <c r="F164" s="43" t="s">
        <v>308</v>
      </c>
      <c r="G164" s="44">
        <f t="shared" si="24"/>
        <v>431100</v>
      </c>
      <c r="H164" s="44">
        <f t="shared" si="24"/>
        <v>431100</v>
      </c>
      <c r="I164" s="44">
        <f t="shared" si="24"/>
        <v>431100</v>
      </c>
      <c r="J164" s="100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24" customFormat="1" ht="12.75">
      <c r="A165" s="38">
        <v>157</v>
      </c>
      <c r="B165" s="39" t="s">
        <v>273</v>
      </c>
      <c r="C165" s="37" t="s">
        <v>309</v>
      </c>
      <c r="D165" s="43" t="s">
        <v>289</v>
      </c>
      <c r="E165" s="43" t="s">
        <v>213</v>
      </c>
      <c r="F165" s="43" t="s">
        <v>310</v>
      </c>
      <c r="G165" s="44">
        <f>192000+239100</f>
        <v>431100</v>
      </c>
      <c r="H165" s="44">
        <f>192000+239100</f>
        <v>431100</v>
      </c>
      <c r="I165" s="44">
        <f>192000+239100</f>
        <v>431100</v>
      </c>
      <c r="J165" s="100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30" customFormat="1" ht="72">
      <c r="A166" s="38">
        <v>158</v>
      </c>
      <c r="B166" s="39" t="s">
        <v>273</v>
      </c>
      <c r="C166" s="37" t="s">
        <v>191</v>
      </c>
      <c r="D166" s="43" t="s">
        <v>289</v>
      </c>
      <c r="E166" s="43" t="s">
        <v>211</v>
      </c>
      <c r="F166" s="43"/>
      <c r="G166" s="44">
        <f aca="true" t="shared" si="25" ref="G166:I167">G167</f>
        <v>251700</v>
      </c>
      <c r="H166" s="44">
        <f t="shared" si="25"/>
        <v>251700</v>
      </c>
      <c r="I166" s="44">
        <f t="shared" si="25"/>
        <v>251700</v>
      </c>
      <c r="J166" s="100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24" customFormat="1" ht="28.5" customHeight="1">
      <c r="A167" s="38">
        <v>159</v>
      </c>
      <c r="B167" s="39" t="s">
        <v>273</v>
      </c>
      <c r="C167" s="37" t="s">
        <v>307</v>
      </c>
      <c r="D167" s="43" t="s">
        <v>289</v>
      </c>
      <c r="E167" s="43" t="s">
        <v>211</v>
      </c>
      <c r="F167" s="43" t="s">
        <v>308</v>
      </c>
      <c r="G167" s="44">
        <f t="shared" si="25"/>
        <v>251700</v>
      </c>
      <c r="H167" s="44">
        <f t="shared" si="25"/>
        <v>251700</v>
      </c>
      <c r="I167" s="44">
        <f t="shared" si="25"/>
        <v>251700</v>
      </c>
      <c r="J167" s="100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4" customFormat="1" ht="12.75">
      <c r="A168" s="38">
        <v>160</v>
      </c>
      <c r="B168" s="39" t="s">
        <v>273</v>
      </c>
      <c r="C168" s="37" t="s">
        <v>309</v>
      </c>
      <c r="D168" s="43" t="s">
        <v>289</v>
      </c>
      <c r="E168" s="43" t="s">
        <v>211</v>
      </c>
      <c r="F168" s="43" t="s">
        <v>310</v>
      </c>
      <c r="G168" s="44">
        <v>251700</v>
      </c>
      <c r="H168" s="44">
        <v>251700</v>
      </c>
      <c r="I168" s="44">
        <v>251700</v>
      </c>
      <c r="J168" s="100"/>
      <c r="K168" s="3"/>
      <c r="L168" s="9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4" customFormat="1" ht="24">
      <c r="A169" s="38">
        <v>161</v>
      </c>
      <c r="B169" s="39" t="s">
        <v>273</v>
      </c>
      <c r="C169" s="42" t="s">
        <v>182</v>
      </c>
      <c r="D169" s="43" t="s">
        <v>289</v>
      </c>
      <c r="E169" s="43" t="s">
        <v>214</v>
      </c>
      <c r="F169" s="43"/>
      <c r="G169" s="44">
        <f>G171</f>
        <v>317000</v>
      </c>
      <c r="H169" s="44">
        <f>H171</f>
        <v>317000</v>
      </c>
      <c r="I169" s="44">
        <f>I171</f>
        <v>317000</v>
      </c>
      <c r="J169" s="100"/>
      <c r="K169" s="3"/>
      <c r="L169" s="9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4" customFormat="1" ht="24">
      <c r="A170" s="38">
        <v>162</v>
      </c>
      <c r="B170" s="39" t="s">
        <v>273</v>
      </c>
      <c r="C170" s="42" t="s">
        <v>215</v>
      </c>
      <c r="D170" s="43" t="s">
        <v>289</v>
      </c>
      <c r="E170" s="43" t="s">
        <v>216</v>
      </c>
      <c r="F170" s="43"/>
      <c r="G170" s="44">
        <f aca="true" t="shared" si="26" ref="G170:I171">G171</f>
        <v>317000</v>
      </c>
      <c r="H170" s="44">
        <f t="shared" si="26"/>
        <v>317000</v>
      </c>
      <c r="I170" s="44">
        <f t="shared" si="26"/>
        <v>317000</v>
      </c>
      <c r="J170" s="100"/>
      <c r="K170" s="3"/>
      <c r="L170" s="9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4" customFormat="1" ht="24">
      <c r="A171" s="38">
        <v>163</v>
      </c>
      <c r="B171" s="39" t="s">
        <v>273</v>
      </c>
      <c r="C171" s="37" t="s">
        <v>307</v>
      </c>
      <c r="D171" s="43" t="s">
        <v>289</v>
      </c>
      <c r="E171" s="43" t="s">
        <v>216</v>
      </c>
      <c r="F171" s="43" t="s">
        <v>308</v>
      </c>
      <c r="G171" s="44">
        <f t="shared" si="26"/>
        <v>317000</v>
      </c>
      <c r="H171" s="44">
        <f t="shared" si="26"/>
        <v>317000</v>
      </c>
      <c r="I171" s="44">
        <f t="shared" si="26"/>
        <v>317000</v>
      </c>
      <c r="J171" s="100"/>
      <c r="K171" s="3"/>
      <c r="L171" s="9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4" customFormat="1" ht="12.75">
      <c r="A172" s="38">
        <v>164</v>
      </c>
      <c r="B172" s="39" t="s">
        <v>273</v>
      </c>
      <c r="C172" s="37" t="s">
        <v>309</v>
      </c>
      <c r="D172" s="43" t="s">
        <v>289</v>
      </c>
      <c r="E172" s="43" t="s">
        <v>216</v>
      </c>
      <c r="F172" s="43" t="s">
        <v>310</v>
      </c>
      <c r="G172" s="44">
        <v>317000</v>
      </c>
      <c r="H172" s="44">
        <v>317000</v>
      </c>
      <c r="I172" s="44">
        <v>317000</v>
      </c>
      <c r="J172" s="100"/>
      <c r="K172" s="84"/>
      <c r="L172" s="9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5" customFormat="1" ht="24">
      <c r="A173" s="38">
        <v>165</v>
      </c>
      <c r="B173" s="39" t="s">
        <v>273</v>
      </c>
      <c r="C173" s="42" t="s">
        <v>358</v>
      </c>
      <c r="D173" s="43" t="s">
        <v>289</v>
      </c>
      <c r="E173" s="43" t="s">
        <v>31</v>
      </c>
      <c r="F173" s="43"/>
      <c r="G173" s="44">
        <f>G174+G178</f>
        <v>95000</v>
      </c>
      <c r="H173" s="44">
        <f>H174+H178</f>
        <v>95000</v>
      </c>
      <c r="I173" s="44">
        <f>I174+I178</f>
        <v>95000</v>
      </c>
      <c r="J173" s="44"/>
      <c r="K173" s="44"/>
      <c r="L173" s="10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25" customFormat="1" ht="23.25" customHeight="1">
      <c r="A174" s="38">
        <v>166</v>
      </c>
      <c r="B174" s="39" t="s">
        <v>273</v>
      </c>
      <c r="C174" s="42" t="s">
        <v>387</v>
      </c>
      <c r="D174" s="43" t="s">
        <v>289</v>
      </c>
      <c r="E174" s="43" t="s">
        <v>217</v>
      </c>
      <c r="F174" s="43"/>
      <c r="G174" s="44">
        <f aca="true" t="shared" si="27" ref="G174:I175">G175</f>
        <v>40000</v>
      </c>
      <c r="H174" s="44">
        <f t="shared" si="27"/>
        <v>40000</v>
      </c>
      <c r="I174" s="44">
        <f t="shared" si="27"/>
        <v>40000</v>
      </c>
      <c r="J174" s="100"/>
      <c r="K174" s="3"/>
      <c r="L174" s="9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80" customFormat="1" ht="38.25" customHeight="1">
      <c r="A175" s="38">
        <v>167</v>
      </c>
      <c r="B175" s="39" t="s">
        <v>273</v>
      </c>
      <c r="C175" s="42" t="s">
        <v>362</v>
      </c>
      <c r="D175" s="43" t="s">
        <v>289</v>
      </c>
      <c r="E175" s="43" t="s">
        <v>218</v>
      </c>
      <c r="F175" s="43"/>
      <c r="G175" s="44">
        <f>G176</f>
        <v>40000</v>
      </c>
      <c r="H175" s="44">
        <f t="shared" si="27"/>
        <v>40000</v>
      </c>
      <c r="I175" s="44">
        <f t="shared" si="27"/>
        <v>40000</v>
      </c>
      <c r="J175" s="100"/>
      <c r="K175" s="81"/>
      <c r="L175" s="9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25" customFormat="1" ht="24">
      <c r="A176" s="38">
        <v>168</v>
      </c>
      <c r="B176" s="39" t="s">
        <v>273</v>
      </c>
      <c r="C176" s="37" t="s">
        <v>307</v>
      </c>
      <c r="D176" s="43" t="s">
        <v>289</v>
      </c>
      <c r="E176" s="43" t="s">
        <v>218</v>
      </c>
      <c r="F176" s="43" t="s">
        <v>308</v>
      </c>
      <c r="G176" s="44">
        <v>40000</v>
      </c>
      <c r="H176" s="44">
        <v>40000</v>
      </c>
      <c r="I176" s="44">
        <v>40000</v>
      </c>
      <c r="J176" s="100"/>
      <c r="K176" s="3"/>
      <c r="L176" s="9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25" customFormat="1" ht="12.75">
      <c r="A177" s="38">
        <v>169</v>
      </c>
      <c r="B177" s="39" t="s">
        <v>273</v>
      </c>
      <c r="C177" s="37" t="s">
        <v>309</v>
      </c>
      <c r="D177" s="43" t="s">
        <v>289</v>
      </c>
      <c r="E177" s="43" t="s">
        <v>218</v>
      </c>
      <c r="F177" s="43" t="s">
        <v>310</v>
      </c>
      <c r="G177" s="44">
        <v>40000</v>
      </c>
      <c r="H177" s="44">
        <v>40000</v>
      </c>
      <c r="I177" s="44">
        <v>40000</v>
      </c>
      <c r="J177" s="100"/>
      <c r="K177" s="3"/>
      <c r="L177" s="9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80" customFormat="1" ht="36">
      <c r="A178" s="38">
        <v>170</v>
      </c>
      <c r="B178" s="39" t="s">
        <v>273</v>
      </c>
      <c r="C178" s="53" t="s">
        <v>386</v>
      </c>
      <c r="D178" s="43" t="s">
        <v>289</v>
      </c>
      <c r="E178" s="43" t="s">
        <v>220</v>
      </c>
      <c r="F178" s="43"/>
      <c r="G178" s="44">
        <f aca="true" t="shared" si="28" ref="G178:I180">G179</f>
        <v>55000</v>
      </c>
      <c r="H178" s="44">
        <f t="shared" si="28"/>
        <v>55000</v>
      </c>
      <c r="I178" s="44">
        <f t="shared" si="28"/>
        <v>55000</v>
      </c>
      <c r="J178" s="100"/>
      <c r="K178" s="3"/>
      <c r="L178" s="9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25" customFormat="1" ht="46.5" customHeight="1">
      <c r="A179" s="38">
        <v>171</v>
      </c>
      <c r="B179" s="39" t="s">
        <v>273</v>
      </c>
      <c r="C179" s="53" t="s">
        <v>385</v>
      </c>
      <c r="D179" s="43" t="s">
        <v>289</v>
      </c>
      <c r="E179" s="43" t="s">
        <v>221</v>
      </c>
      <c r="F179" s="43"/>
      <c r="G179" s="44">
        <f t="shared" si="28"/>
        <v>55000</v>
      </c>
      <c r="H179" s="44">
        <f t="shared" si="28"/>
        <v>55000</v>
      </c>
      <c r="I179" s="44">
        <f t="shared" si="28"/>
        <v>55000</v>
      </c>
      <c r="J179" s="100"/>
      <c r="K179" s="3"/>
      <c r="L179" s="9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25" customFormat="1" ht="24">
      <c r="A180" s="38">
        <v>172</v>
      </c>
      <c r="B180" s="39" t="s">
        <v>273</v>
      </c>
      <c r="C180" s="37" t="s">
        <v>307</v>
      </c>
      <c r="D180" s="43" t="s">
        <v>289</v>
      </c>
      <c r="E180" s="43" t="s">
        <v>221</v>
      </c>
      <c r="F180" s="43" t="s">
        <v>308</v>
      </c>
      <c r="G180" s="44">
        <f t="shared" si="28"/>
        <v>55000</v>
      </c>
      <c r="H180" s="44">
        <f t="shared" si="28"/>
        <v>55000</v>
      </c>
      <c r="I180" s="44">
        <f t="shared" si="28"/>
        <v>55000</v>
      </c>
      <c r="J180" s="100"/>
      <c r="K180" s="3"/>
      <c r="L180" s="9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25" customFormat="1" ht="12.75">
      <c r="A181" s="38">
        <v>173</v>
      </c>
      <c r="B181" s="39" t="s">
        <v>273</v>
      </c>
      <c r="C181" s="37" t="s">
        <v>309</v>
      </c>
      <c r="D181" s="43" t="s">
        <v>289</v>
      </c>
      <c r="E181" s="43" t="s">
        <v>221</v>
      </c>
      <c r="F181" s="43" t="s">
        <v>310</v>
      </c>
      <c r="G181" s="44">
        <v>55000</v>
      </c>
      <c r="H181" s="44">
        <v>55000</v>
      </c>
      <c r="I181" s="44">
        <v>55000</v>
      </c>
      <c r="J181" s="100"/>
      <c r="K181" s="3"/>
      <c r="L181" s="9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12" ht="12.75">
      <c r="A182" s="38">
        <v>174</v>
      </c>
      <c r="B182" s="39" t="s">
        <v>273</v>
      </c>
      <c r="C182" s="53" t="s">
        <v>288</v>
      </c>
      <c r="D182" s="43" t="s">
        <v>287</v>
      </c>
      <c r="E182" s="43"/>
      <c r="F182" s="43"/>
      <c r="G182" s="44">
        <f aca="true" t="shared" si="29" ref="G182:I184">G183</f>
        <v>1503600</v>
      </c>
      <c r="H182" s="44">
        <f t="shared" si="29"/>
        <v>1548300</v>
      </c>
      <c r="I182" s="44">
        <f t="shared" si="29"/>
        <v>1548300</v>
      </c>
      <c r="J182" s="100"/>
      <c r="K182" s="71"/>
      <c r="L182" s="107"/>
    </row>
    <row r="183" spans="1:256" s="25" customFormat="1" ht="24">
      <c r="A183" s="38">
        <v>175</v>
      </c>
      <c r="B183" s="39" t="s">
        <v>273</v>
      </c>
      <c r="C183" s="42" t="s">
        <v>358</v>
      </c>
      <c r="D183" s="43" t="s">
        <v>287</v>
      </c>
      <c r="E183" s="43" t="s">
        <v>31</v>
      </c>
      <c r="F183" s="43"/>
      <c r="G183" s="44">
        <f t="shared" si="29"/>
        <v>1503600</v>
      </c>
      <c r="H183" s="44">
        <f t="shared" si="29"/>
        <v>1548300</v>
      </c>
      <c r="I183" s="44">
        <f t="shared" si="29"/>
        <v>1548300</v>
      </c>
      <c r="J183" s="100"/>
      <c r="K183" s="3"/>
      <c r="L183" s="9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25" customFormat="1" ht="29.25" customHeight="1">
      <c r="A184" s="38">
        <v>176</v>
      </c>
      <c r="B184" s="39" t="s">
        <v>273</v>
      </c>
      <c r="C184" s="42" t="s">
        <v>373</v>
      </c>
      <c r="D184" s="43" t="s">
        <v>287</v>
      </c>
      <c r="E184" s="43" t="s">
        <v>80</v>
      </c>
      <c r="F184" s="43"/>
      <c r="G184" s="44">
        <f t="shared" si="29"/>
        <v>1503600</v>
      </c>
      <c r="H184" s="44">
        <f t="shared" si="29"/>
        <v>1548300</v>
      </c>
      <c r="I184" s="44">
        <f t="shared" si="29"/>
        <v>1548300</v>
      </c>
      <c r="J184" s="100"/>
      <c r="K184" s="3"/>
      <c r="L184" s="9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2" customFormat="1" ht="84">
      <c r="A185" s="38">
        <v>177</v>
      </c>
      <c r="B185" s="39" t="s">
        <v>273</v>
      </c>
      <c r="C185" s="37" t="s">
        <v>384</v>
      </c>
      <c r="D185" s="43" t="s">
        <v>287</v>
      </c>
      <c r="E185" s="43" t="s">
        <v>81</v>
      </c>
      <c r="F185" s="43"/>
      <c r="G185" s="44">
        <f>G186+G188</f>
        <v>1503600</v>
      </c>
      <c r="H185" s="44">
        <f>H186+H188</f>
        <v>1548300</v>
      </c>
      <c r="I185" s="44">
        <f>I186+I188</f>
        <v>1548300</v>
      </c>
      <c r="J185" s="100"/>
      <c r="K185" s="3"/>
      <c r="L185" s="9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25" customFormat="1" ht="48">
      <c r="A186" s="38">
        <v>178</v>
      </c>
      <c r="B186" s="39" t="s">
        <v>273</v>
      </c>
      <c r="C186" s="42" t="s">
        <v>339</v>
      </c>
      <c r="D186" s="43" t="s">
        <v>287</v>
      </c>
      <c r="E186" s="43" t="s">
        <v>81</v>
      </c>
      <c r="F186" s="43" t="s">
        <v>231</v>
      </c>
      <c r="G186" s="44">
        <f>G187</f>
        <v>1253703</v>
      </c>
      <c r="H186" s="44">
        <f>H187</f>
        <v>1285908</v>
      </c>
      <c r="I186" s="44">
        <f>I187</f>
        <v>1285908</v>
      </c>
      <c r="J186" s="100"/>
      <c r="K186" s="3"/>
      <c r="L186" s="9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25" customFormat="1" ht="24">
      <c r="A187" s="38">
        <v>179</v>
      </c>
      <c r="B187" s="39" t="s">
        <v>273</v>
      </c>
      <c r="C187" s="42" t="s">
        <v>340</v>
      </c>
      <c r="D187" s="43" t="s">
        <v>287</v>
      </c>
      <c r="E187" s="43" t="s">
        <v>81</v>
      </c>
      <c r="F187" s="43" t="s">
        <v>232</v>
      </c>
      <c r="G187" s="44">
        <v>1253703</v>
      </c>
      <c r="H187" s="44">
        <v>1285908</v>
      </c>
      <c r="I187" s="44">
        <v>1285908</v>
      </c>
      <c r="J187" s="100"/>
      <c r="K187" s="3"/>
      <c r="L187" s="9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25" customFormat="1" ht="24">
      <c r="A188" s="38">
        <v>180</v>
      </c>
      <c r="B188" s="39" t="s">
        <v>273</v>
      </c>
      <c r="C188" s="37" t="s">
        <v>229</v>
      </c>
      <c r="D188" s="43" t="s">
        <v>287</v>
      </c>
      <c r="E188" s="43" t="s">
        <v>81</v>
      </c>
      <c r="F188" s="43" t="s">
        <v>233</v>
      </c>
      <c r="G188" s="44">
        <f>G189</f>
        <v>249897</v>
      </c>
      <c r="H188" s="44">
        <f>H189</f>
        <v>262392</v>
      </c>
      <c r="I188" s="44">
        <f>I189</f>
        <v>262392</v>
      </c>
      <c r="J188" s="100"/>
      <c r="K188" s="3"/>
      <c r="L188" s="9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25" customFormat="1" ht="24">
      <c r="A189" s="38">
        <v>181</v>
      </c>
      <c r="B189" s="39" t="s">
        <v>273</v>
      </c>
      <c r="C189" s="37" t="s">
        <v>230</v>
      </c>
      <c r="D189" s="43" t="s">
        <v>287</v>
      </c>
      <c r="E189" s="43" t="s">
        <v>81</v>
      </c>
      <c r="F189" s="43" t="s">
        <v>234</v>
      </c>
      <c r="G189" s="44">
        <v>249897</v>
      </c>
      <c r="H189" s="44">
        <v>262392</v>
      </c>
      <c r="I189" s="44">
        <v>262392</v>
      </c>
      <c r="J189" s="100"/>
      <c r="K189" s="3"/>
      <c r="L189" s="9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12" ht="12.75">
      <c r="A190" s="38">
        <v>182</v>
      </c>
      <c r="B190" s="39" t="s">
        <v>273</v>
      </c>
      <c r="C190" s="42" t="s">
        <v>74</v>
      </c>
      <c r="D190" s="43" t="s">
        <v>73</v>
      </c>
      <c r="E190" s="43"/>
      <c r="F190" s="43"/>
      <c r="G190" s="44">
        <f>G191</f>
        <v>19144239.2</v>
      </c>
      <c r="H190" s="44">
        <f aca="true" t="shared" si="30" ref="G190:I191">H191</f>
        <v>18274869</v>
      </c>
      <c r="I190" s="44">
        <f t="shared" si="30"/>
        <v>17993869</v>
      </c>
      <c r="J190" s="100"/>
      <c r="L190" s="93"/>
    </row>
    <row r="191" spans="1:12" ht="12.75">
      <c r="A191" s="38">
        <v>183</v>
      </c>
      <c r="B191" s="39" t="s">
        <v>273</v>
      </c>
      <c r="C191" s="42" t="s">
        <v>121</v>
      </c>
      <c r="D191" s="43" t="s">
        <v>267</v>
      </c>
      <c r="E191" s="43"/>
      <c r="F191" s="43"/>
      <c r="G191" s="44">
        <f t="shared" si="30"/>
        <v>19144239.2</v>
      </c>
      <c r="H191" s="44">
        <f t="shared" si="30"/>
        <v>18274869</v>
      </c>
      <c r="I191" s="44">
        <f t="shared" si="30"/>
        <v>17993869</v>
      </c>
      <c r="J191" s="100"/>
      <c r="L191" s="93"/>
    </row>
    <row r="192" spans="1:256" s="16" customFormat="1" ht="24">
      <c r="A192" s="38">
        <v>184</v>
      </c>
      <c r="B192" s="39" t="s">
        <v>273</v>
      </c>
      <c r="C192" s="47" t="s">
        <v>383</v>
      </c>
      <c r="D192" s="43" t="s">
        <v>267</v>
      </c>
      <c r="E192" s="43" t="s">
        <v>168</v>
      </c>
      <c r="F192" s="43"/>
      <c r="G192" s="44">
        <f>G193+G203</f>
        <v>19144239.2</v>
      </c>
      <c r="H192" s="44">
        <f>H193+H203</f>
        <v>18274869</v>
      </c>
      <c r="I192" s="44">
        <f>I193+I203</f>
        <v>17993869</v>
      </c>
      <c r="J192" s="100"/>
      <c r="K192" s="96"/>
      <c r="L192" s="9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6" customFormat="1" ht="12.75">
      <c r="A193" s="38">
        <v>185</v>
      </c>
      <c r="B193" s="39" t="s">
        <v>273</v>
      </c>
      <c r="C193" s="42" t="s">
        <v>313</v>
      </c>
      <c r="D193" s="43" t="s">
        <v>267</v>
      </c>
      <c r="E193" s="43" t="s">
        <v>50</v>
      </c>
      <c r="F193" s="43"/>
      <c r="G193" s="44">
        <f>G194+G197+G200</f>
        <v>10323857</v>
      </c>
      <c r="H193" s="44">
        <f>H194+H197+H200</f>
        <v>10373857</v>
      </c>
      <c r="I193" s="44">
        <f>I194+I197+I200</f>
        <v>10373857</v>
      </c>
      <c r="J193" s="100"/>
      <c r="K193" s="3"/>
      <c r="L193" s="9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6" customFormat="1" ht="48">
      <c r="A194" s="38">
        <v>186</v>
      </c>
      <c r="B194" s="39" t="s">
        <v>273</v>
      </c>
      <c r="C194" s="42" t="s">
        <v>382</v>
      </c>
      <c r="D194" s="43" t="s">
        <v>267</v>
      </c>
      <c r="E194" s="43" t="s">
        <v>49</v>
      </c>
      <c r="F194" s="43"/>
      <c r="G194" s="44">
        <f aca="true" t="shared" si="31" ref="G194:I195">G195</f>
        <v>8711168</v>
      </c>
      <c r="H194" s="44">
        <f t="shared" si="31"/>
        <v>8761168</v>
      </c>
      <c r="I194" s="44">
        <f t="shared" si="31"/>
        <v>8761168</v>
      </c>
      <c r="J194" s="100"/>
      <c r="K194" s="81"/>
      <c r="L194" s="9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6" customFormat="1" ht="24">
      <c r="A195" s="38">
        <v>187</v>
      </c>
      <c r="B195" s="39" t="s">
        <v>273</v>
      </c>
      <c r="C195" s="37" t="s">
        <v>307</v>
      </c>
      <c r="D195" s="43" t="s">
        <v>267</v>
      </c>
      <c r="E195" s="43" t="s">
        <v>49</v>
      </c>
      <c r="F195" s="43" t="s">
        <v>308</v>
      </c>
      <c r="G195" s="44">
        <f t="shared" si="31"/>
        <v>8711168</v>
      </c>
      <c r="H195" s="44">
        <f t="shared" si="31"/>
        <v>8761168</v>
      </c>
      <c r="I195" s="44">
        <f t="shared" si="31"/>
        <v>8761168</v>
      </c>
      <c r="J195" s="100"/>
      <c r="K195" s="85"/>
      <c r="L195" s="9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30" customFormat="1" ht="12.75">
      <c r="A196" s="38">
        <v>188</v>
      </c>
      <c r="B196" s="39" t="s">
        <v>273</v>
      </c>
      <c r="C196" s="37" t="s">
        <v>309</v>
      </c>
      <c r="D196" s="43" t="s">
        <v>267</v>
      </c>
      <c r="E196" s="43" t="s">
        <v>49</v>
      </c>
      <c r="F196" s="43" t="s">
        <v>310</v>
      </c>
      <c r="G196" s="44">
        <f>8761168-50000</f>
        <v>8711168</v>
      </c>
      <c r="H196" s="44">
        <v>8761168</v>
      </c>
      <c r="I196" s="44">
        <v>8761168</v>
      </c>
      <c r="J196" s="100"/>
      <c r="K196" s="3"/>
      <c r="L196" s="9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6" customFormat="1" ht="48">
      <c r="A197" s="38">
        <v>189</v>
      </c>
      <c r="B197" s="39" t="s">
        <v>273</v>
      </c>
      <c r="C197" s="42" t="s">
        <v>382</v>
      </c>
      <c r="D197" s="43" t="s">
        <v>267</v>
      </c>
      <c r="E197" s="43" t="s">
        <v>174</v>
      </c>
      <c r="F197" s="43"/>
      <c r="G197" s="44">
        <f aca="true" t="shared" si="32" ref="G197:I198">G198</f>
        <v>1597789</v>
      </c>
      <c r="H197" s="44">
        <f t="shared" si="32"/>
        <v>1597789</v>
      </c>
      <c r="I197" s="44">
        <f t="shared" si="32"/>
        <v>1597789</v>
      </c>
      <c r="J197" s="100"/>
      <c r="K197" s="3"/>
      <c r="L197" s="9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6" customFormat="1" ht="24">
      <c r="A198" s="38">
        <v>190</v>
      </c>
      <c r="B198" s="39" t="s">
        <v>273</v>
      </c>
      <c r="C198" s="37" t="s">
        <v>307</v>
      </c>
      <c r="D198" s="43" t="s">
        <v>267</v>
      </c>
      <c r="E198" s="43" t="s">
        <v>174</v>
      </c>
      <c r="F198" s="43" t="s">
        <v>308</v>
      </c>
      <c r="G198" s="44">
        <f t="shared" si="32"/>
        <v>1597789</v>
      </c>
      <c r="H198" s="44">
        <f t="shared" si="32"/>
        <v>1597789</v>
      </c>
      <c r="I198" s="44">
        <f t="shared" si="32"/>
        <v>1597789</v>
      </c>
      <c r="J198" s="100"/>
      <c r="K198" s="3"/>
      <c r="L198" s="9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30" customFormat="1" ht="24" customHeight="1">
      <c r="A199" s="38">
        <v>191</v>
      </c>
      <c r="B199" s="39" t="s">
        <v>273</v>
      </c>
      <c r="C199" s="37" t="s">
        <v>309</v>
      </c>
      <c r="D199" s="43" t="s">
        <v>267</v>
      </c>
      <c r="E199" s="43" t="s">
        <v>174</v>
      </c>
      <c r="F199" s="43" t="s">
        <v>310</v>
      </c>
      <c r="G199" s="44">
        <v>1597789</v>
      </c>
      <c r="H199" s="44">
        <v>1597789</v>
      </c>
      <c r="I199" s="44">
        <v>1597789</v>
      </c>
      <c r="J199" s="100"/>
      <c r="K199" s="3"/>
      <c r="L199" s="9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30" customFormat="1" ht="68.25" customHeight="1">
      <c r="A200" s="38">
        <v>192</v>
      </c>
      <c r="B200" s="39" t="s">
        <v>273</v>
      </c>
      <c r="C200" s="37" t="s">
        <v>189</v>
      </c>
      <c r="D200" s="43" t="s">
        <v>267</v>
      </c>
      <c r="E200" s="43" t="s">
        <v>188</v>
      </c>
      <c r="F200" s="43"/>
      <c r="G200" s="44">
        <f aca="true" t="shared" si="33" ref="G200:I201">G201</f>
        <v>14900</v>
      </c>
      <c r="H200" s="44">
        <f t="shared" si="33"/>
        <v>14900</v>
      </c>
      <c r="I200" s="44">
        <f t="shared" si="33"/>
        <v>14900</v>
      </c>
      <c r="J200" s="100"/>
      <c r="K200" s="3"/>
      <c r="L200" s="9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30" customFormat="1" ht="24" customHeight="1">
      <c r="A201" s="38">
        <v>193</v>
      </c>
      <c r="B201" s="39" t="s">
        <v>273</v>
      </c>
      <c r="C201" s="37" t="s">
        <v>307</v>
      </c>
      <c r="D201" s="43" t="s">
        <v>267</v>
      </c>
      <c r="E201" s="43" t="s">
        <v>188</v>
      </c>
      <c r="F201" s="43" t="s">
        <v>308</v>
      </c>
      <c r="G201" s="44">
        <f t="shared" si="33"/>
        <v>14900</v>
      </c>
      <c r="H201" s="44">
        <f t="shared" si="33"/>
        <v>14900</v>
      </c>
      <c r="I201" s="44">
        <f t="shared" si="33"/>
        <v>14900</v>
      </c>
      <c r="J201" s="100"/>
      <c r="K201" s="3"/>
      <c r="L201" s="9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30" customFormat="1" ht="24" customHeight="1">
      <c r="A202" s="38">
        <v>194</v>
      </c>
      <c r="B202" s="39" t="s">
        <v>273</v>
      </c>
      <c r="C202" s="37" t="s">
        <v>309</v>
      </c>
      <c r="D202" s="43" t="s">
        <v>267</v>
      </c>
      <c r="E202" s="43" t="s">
        <v>188</v>
      </c>
      <c r="F202" s="43" t="s">
        <v>310</v>
      </c>
      <c r="G202" s="44">
        <v>14900</v>
      </c>
      <c r="H202" s="44">
        <v>14900</v>
      </c>
      <c r="I202" s="44">
        <v>14900</v>
      </c>
      <c r="J202" s="100"/>
      <c r="K202" s="3"/>
      <c r="L202" s="9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6" customFormat="1" ht="17.25" customHeight="1">
      <c r="A203" s="38">
        <v>195</v>
      </c>
      <c r="B203" s="39" t="s">
        <v>273</v>
      </c>
      <c r="C203" s="37" t="s">
        <v>21</v>
      </c>
      <c r="D203" s="43" t="s">
        <v>267</v>
      </c>
      <c r="E203" s="43" t="s">
        <v>176</v>
      </c>
      <c r="F203" s="43"/>
      <c r="G203" s="44">
        <f>G208+G205</f>
        <v>8820382.2</v>
      </c>
      <c r="H203" s="44">
        <f>H208+H205</f>
        <v>7901012</v>
      </c>
      <c r="I203" s="44">
        <f>I208+I205</f>
        <v>7620012</v>
      </c>
      <c r="J203" s="100"/>
      <c r="K203" s="3"/>
      <c r="L203" s="9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30" customFormat="1" ht="48">
      <c r="A204" s="38">
        <v>196</v>
      </c>
      <c r="B204" s="39" t="s">
        <v>273</v>
      </c>
      <c r="C204" s="42" t="s">
        <v>381</v>
      </c>
      <c r="D204" s="43" t="s">
        <v>267</v>
      </c>
      <c r="E204" s="43" t="s">
        <v>177</v>
      </c>
      <c r="F204" s="43"/>
      <c r="G204" s="44">
        <f aca="true" t="shared" si="34" ref="G204:I205">G205</f>
        <v>391000</v>
      </c>
      <c r="H204" s="44">
        <f t="shared" si="34"/>
        <v>281000</v>
      </c>
      <c r="I204" s="44">
        <f t="shared" si="34"/>
        <v>0</v>
      </c>
      <c r="J204" s="100"/>
      <c r="K204" s="3"/>
      <c r="L204" s="9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6" customFormat="1" ht="24">
      <c r="A205" s="38">
        <v>197</v>
      </c>
      <c r="B205" s="39" t="s">
        <v>273</v>
      </c>
      <c r="C205" s="37" t="s">
        <v>307</v>
      </c>
      <c r="D205" s="43" t="s">
        <v>267</v>
      </c>
      <c r="E205" s="43" t="s">
        <v>177</v>
      </c>
      <c r="F205" s="43" t="s">
        <v>308</v>
      </c>
      <c r="G205" s="44">
        <f t="shared" si="34"/>
        <v>391000</v>
      </c>
      <c r="H205" s="44">
        <f t="shared" si="34"/>
        <v>281000</v>
      </c>
      <c r="I205" s="44">
        <f t="shared" si="34"/>
        <v>0</v>
      </c>
      <c r="J205" s="100"/>
      <c r="K205" s="3"/>
      <c r="L205" s="9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6" customFormat="1" ht="12.75">
      <c r="A206" s="38">
        <v>198</v>
      </c>
      <c r="B206" s="39" t="s">
        <v>273</v>
      </c>
      <c r="C206" s="37" t="s">
        <v>309</v>
      </c>
      <c r="D206" s="43" t="s">
        <v>267</v>
      </c>
      <c r="E206" s="43" t="s">
        <v>177</v>
      </c>
      <c r="F206" s="43" t="s">
        <v>310</v>
      </c>
      <c r="G206" s="44">
        <f>291000+100000</f>
        <v>391000</v>
      </c>
      <c r="H206" s="44">
        <v>281000</v>
      </c>
      <c r="I206" s="44">
        <v>0</v>
      </c>
      <c r="J206" s="100"/>
      <c r="K206" s="3"/>
      <c r="L206" s="9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30" customFormat="1" ht="48">
      <c r="A207" s="38">
        <v>199</v>
      </c>
      <c r="B207" s="39" t="s">
        <v>273</v>
      </c>
      <c r="C207" s="42" t="s">
        <v>380</v>
      </c>
      <c r="D207" s="43" t="s">
        <v>267</v>
      </c>
      <c r="E207" s="43" t="s">
        <v>175</v>
      </c>
      <c r="F207" s="43"/>
      <c r="G207" s="44">
        <f aca="true" t="shared" si="35" ref="G207:I208">G208</f>
        <v>8429382.2</v>
      </c>
      <c r="H207" s="44">
        <f t="shared" si="35"/>
        <v>7620012</v>
      </c>
      <c r="I207" s="44">
        <f t="shared" si="35"/>
        <v>7620012</v>
      </c>
      <c r="J207" s="100"/>
      <c r="K207" s="3"/>
      <c r="L207" s="9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6" customFormat="1" ht="24">
      <c r="A208" s="38">
        <v>200</v>
      </c>
      <c r="B208" s="39" t="s">
        <v>273</v>
      </c>
      <c r="C208" s="37" t="s">
        <v>307</v>
      </c>
      <c r="D208" s="43" t="s">
        <v>267</v>
      </c>
      <c r="E208" s="43" t="s">
        <v>175</v>
      </c>
      <c r="F208" s="43" t="s">
        <v>308</v>
      </c>
      <c r="G208" s="44">
        <f t="shared" si="35"/>
        <v>8429382.2</v>
      </c>
      <c r="H208" s="44">
        <f t="shared" si="35"/>
        <v>7620012</v>
      </c>
      <c r="I208" s="44">
        <f t="shared" si="35"/>
        <v>7620012</v>
      </c>
      <c r="J208" s="100"/>
      <c r="K208" s="85"/>
      <c r="L208" s="9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6" customFormat="1" ht="12.75">
      <c r="A209" s="38">
        <v>201</v>
      </c>
      <c r="B209" s="39" t="s">
        <v>273</v>
      </c>
      <c r="C209" s="37" t="s">
        <v>309</v>
      </c>
      <c r="D209" s="43" t="s">
        <v>267</v>
      </c>
      <c r="E209" s="43" t="s">
        <v>175</v>
      </c>
      <c r="F209" s="43" t="s">
        <v>310</v>
      </c>
      <c r="G209" s="44">
        <f>7620012+809370.2</f>
        <v>8429382.2</v>
      </c>
      <c r="H209" s="44">
        <v>7620012</v>
      </c>
      <c r="I209" s="44">
        <v>7620012</v>
      </c>
      <c r="J209" s="100"/>
      <c r="K209" s="3"/>
      <c r="L209" s="9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12" ht="14.25" customHeight="1">
      <c r="A210" s="38">
        <v>202</v>
      </c>
      <c r="B210" s="39" t="s">
        <v>273</v>
      </c>
      <c r="C210" s="37" t="s">
        <v>343</v>
      </c>
      <c r="D210" s="43" t="s">
        <v>222</v>
      </c>
      <c r="E210" s="43"/>
      <c r="F210" s="43"/>
      <c r="G210" s="44">
        <f aca="true" t="shared" si="36" ref="G210:I212">G211</f>
        <v>112000</v>
      </c>
      <c r="H210" s="44">
        <f t="shared" si="36"/>
        <v>112000</v>
      </c>
      <c r="I210" s="44">
        <f t="shared" si="36"/>
        <v>112000</v>
      </c>
      <c r="J210" s="100"/>
      <c r="L210" s="93"/>
    </row>
    <row r="211" spans="1:12" ht="14.25" customHeight="1">
      <c r="A211" s="38">
        <v>203</v>
      </c>
      <c r="B211" s="39" t="s">
        <v>273</v>
      </c>
      <c r="C211" s="37" t="s">
        <v>108</v>
      </c>
      <c r="D211" s="43" t="s">
        <v>223</v>
      </c>
      <c r="E211" s="43"/>
      <c r="F211" s="43"/>
      <c r="G211" s="44">
        <f t="shared" si="36"/>
        <v>112000</v>
      </c>
      <c r="H211" s="44">
        <f t="shared" si="36"/>
        <v>112000</v>
      </c>
      <c r="I211" s="44">
        <f t="shared" si="36"/>
        <v>112000</v>
      </c>
      <c r="J211" s="100"/>
      <c r="L211" s="93"/>
    </row>
    <row r="212" spans="1:256" s="20" customFormat="1" ht="38.25" customHeight="1">
      <c r="A212" s="38">
        <v>204</v>
      </c>
      <c r="B212" s="39" t="s">
        <v>273</v>
      </c>
      <c r="C212" s="42" t="s">
        <v>379</v>
      </c>
      <c r="D212" s="43" t="s">
        <v>223</v>
      </c>
      <c r="E212" s="43" t="s">
        <v>206</v>
      </c>
      <c r="F212" s="43"/>
      <c r="G212" s="44">
        <f t="shared" si="36"/>
        <v>112000</v>
      </c>
      <c r="H212" s="44">
        <f t="shared" si="36"/>
        <v>112000</v>
      </c>
      <c r="I212" s="44">
        <f t="shared" si="36"/>
        <v>112000</v>
      </c>
      <c r="J212" s="100"/>
      <c r="K212" s="3"/>
      <c r="L212" s="9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20" customFormat="1" ht="15" customHeight="1">
      <c r="A213" s="38">
        <v>205</v>
      </c>
      <c r="B213" s="39" t="s">
        <v>273</v>
      </c>
      <c r="C213" s="42" t="s">
        <v>163</v>
      </c>
      <c r="D213" s="43" t="s">
        <v>223</v>
      </c>
      <c r="E213" s="43" t="s">
        <v>207</v>
      </c>
      <c r="F213" s="43"/>
      <c r="G213" s="44">
        <f>G214+G217</f>
        <v>112000</v>
      </c>
      <c r="H213" s="44">
        <f>H214+H217</f>
        <v>112000</v>
      </c>
      <c r="I213" s="44">
        <f>I214+I217</f>
        <v>112000</v>
      </c>
      <c r="J213" s="100"/>
      <c r="K213" s="3"/>
      <c r="L213" s="9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20" customFormat="1" ht="71.25" customHeight="1">
      <c r="A214" s="38">
        <v>206</v>
      </c>
      <c r="B214" s="39" t="s">
        <v>273</v>
      </c>
      <c r="C214" s="37" t="s">
        <v>378</v>
      </c>
      <c r="D214" s="43" t="s">
        <v>223</v>
      </c>
      <c r="E214" s="43" t="s">
        <v>109</v>
      </c>
      <c r="F214" s="43"/>
      <c r="G214" s="44">
        <f aca="true" t="shared" si="37" ref="G214:I215">G215</f>
        <v>100000</v>
      </c>
      <c r="H214" s="44">
        <f t="shared" si="37"/>
        <v>100000</v>
      </c>
      <c r="I214" s="44">
        <f t="shared" si="37"/>
        <v>100000</v>
      </c>
      <c r="J214" s="100"/>
      <c r="K214" s="81"/>
      <c r="L214" s="9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20" customFormat="1" ht="24" customHeight="1">
      <c r="A215" s="38">
        <v>207</v>
      </c>
      <c r="B215" s="39" t="s">
        <v>273</v>
      </c>
      <c r="C215" s="37" t="s">
        <v>262</v>
      </c>
      <c r="D215" s="43" t="s">
        <v>223</v>
      </c>
      <c r="E215" s="43" t="s">
        <v>109</v>
      </c>
      <c r="F215" s="43" t="s">
        <v>280</v>
      </c>
      <c r="G215" s="44">
        <f t="shared" si="37"/>
        <v>100000</v>
      </c>
      <c r="H215" s="44">
        <f t="shared" si="37"/>
        <v>100000</v>
      </c>
      <c r="I215" s="44">
        <f t="shared" si="37"/>
        <v>100000</v>
      </c>
      <c r="J215" s="100"/>
      <c r="K215" s="3"/>
      <c r="L215" s="9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20" customFormat="1" ht="26.25" customHeight="1">
      <c r="A216" s="38">
        <v>208</v>
      </c>
      <c r="B216" s="39" t="s">
        <v>273</v>
      </c>
      <c r="C216" s="37" t="s">
        <v>205</v>
      </c>
      <c r="D216" s="43" t="s">
        <v>223</v>
      </c>
      <c r="E216" s="43" t="s">
        <v>109</v>
      </c>
      <c r="F216" s="43" t="s">
        <v>204</v>
      </c>
      <c r="G216" s="44">
        <v>100000</v>
      </c>
      <c r="H216" s="44">
        <v>100000</v>
      </c>
      <c r="I216" s="44">
        <v>100000</v>
      </c>
      <c r="J216" s="100"/>
      <c r="K216" s="3"/>
      <c r="L216" s="9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20" customFormat="1" ht="78" customHeight="1">
      <c r="A217" s="38">
        <v>209</v>
      </c>
      <c r="B217" s="39" t="s">
        <v>273</v>
      </c>
      <c r="C217" s="37" t="s">
        <v>17</v>
      </c>
      <c r="D217" s="43" t="s">
        <v>223</v>
      </c>
      <c r="E217" s="43" t="s">
        <v>110</v>
      </c>
      <c r="F217" s="43"/>
      <c r="G217" s="44">
        <f>G219</f>
        <v>12000</v>
      </c>
      <c r="H217" s="44">
        <f>H219</f>
        <v>12000</v>
      </c>
      <c r="I217" s="44">
        <f>I219</f>
        <v>12000</v>
      </c>
      <c r="J217" s="100"/>
      <c r="K217" s="3"/>
      <c r="L217" s="9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20" customFormat="1" ht="22.5" customHeight="1">
      <c r="A218" s="38">
        <v>210</v>
      </c>
      <c r="B218" s="39" t="s">
        <v>273</v>
      </c>
      <c r="C218" s="37" t="s">
        <v>262</v>
      </c>
      <c r="D218" s="43" t="s">
        <v>223</v>
      </c>
      <c r="E218" s="43" t="s">
        <v>110</v>
      </c>
      <c r="F218" s="43" t="s">
        <v>280</v>
      </c>
      <c r="G218" s="44">
        <f>G219</f>
        <v>12000</v>
      </c>
      <c r="H218" s="44">
        <f>H219</f>
        <v>12000</v>
      </c>
      <c r="I218" s="44">
        <f>I219</f>
        <v>12000</v>
      </c>
      <c r="J218" s="100"/>
      <c r="K218" s="3"/>
      <c r="L218" s="9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20" customFormat="1" ht="26.25" customHeight="1">
      <c r="A219" s="38">
        <v>211</v>
      </c>
      <c r="B219" s="39" t="s">
        <v>273</v>
      </c>
      <c r="C219" s="37" t="s">
        <v>205</v>
      </c>
      <c r="D219" s="43" t="s">
        <v>223</v>
      </c>
      <c r="E219" s="43" t="s">
        <v>110</v>
      </c>
      <c r="F219" s="43" t="s">
        <v>204</v>
      </c>
      <c r="G219" s="44">
        <v>12000</v>
      </c>
      <c r="H219" s="44">
        <v>12000</v>
      </c>
      <c r="I219" s="44">
        <v>12000</v>
      </c>
      <c r="J219" s="100"/>
      <c r="K219" s="3"/>
      <c r="L219" s="9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12" ht="12.75">
      <c r="A220" s="38">
        <v>212</v>
      </c>
      <c r="B220" s="39" t="s">
        <v>273</v>
      </c>
      <c r="C220" s="42" t="s">
        <v>251</v>
      </c>
      <c r="D220" s="43" t="s">
        <v>261</v>
      </c>
      <c r="E220" s="43"/>
      <c r="F220" s="43"/>
      <c r="G220" s="44">
        <f>G221+G227+G233</f>
        <v>6198085</v>
      </c>
      <c r="H220" s="44">
        <f>H221+H227+H233</f>
        <v>2299985</v>
      </c>
      <c r="I220" s="44">
        <f>I221+I227+I233</f>
        <v>1520285</v>
      </c>
      <c r="J220" s="100"/>
      <c r="L220" s="93"/>
    </row>
    <row r="221" spans="1:12" ht="12.75">
      <c r="A221" s="38">
        <v>213</v>
      </c>
      <c r="B221" s="39" t="s">
        <v>273</v>
      </c>
      <c r="C221" s="42" t="s">
        <v>268</v>
      </c>
      <c r="D221" s="43">
        <v>1001</v>
      </c>
      <c r="E221" s="43"/>
      <c r="F221" s="43"/>
      <c r="G221" s="44">
        <f aca="true" t="shared" si="38" ref="G221:I222">G222</f>
        <v>440685</v>
      </c>
      <c r="H221" s="44">
        <f t="shared" si="38"/>
        <v>440685</v>
      </c>
      <c r="I221" s="44">
        <f t="shared" si="38"/>
        <v>440685</v>
      </c>
      <c r="J221" s="100"/>
      <c r="K221" s="82"/>
      <c r="L221" s="82"/>
    </row>
    <row r="222" spans="1:256" s="12" customFormat="1" ht="24">
      <c r="A222" s="38">
        <v>214</v>
      </c>
      <c r="B222" s="39" t="s">
        <v>273</v>
      </c>
      <c r="C222" s="37" t="s">
        <v>147</v>
      </c>
      <c r="D222" s="43" t="s">
        <v>291</v>
      </c>
      <c r="E222" s="43" t="s">
        <v>146</v>
      </c>
      <c r="F222" s="43"/>
      <c r="G222" s="44">
        <f>G223</f>
        <v>440685</v>
      </c>
      <c r="H222" s="44">
        <f t="shared" si="38"/>
        <v>440685</v>
      </c>
      <c r="I222" s="44">
        <f t="shared" si="38"/>
        <v>440685</v>
      </c>
      <c r="J222" s="100"/>
      <c r="K222" s="3"/>
      <c r="L222" s="9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2" customFormat="1" ht="12.75">
      <c r="A223" s="38">
        <v>215</v>
      </c>
      <c r="B223" s="39" t="s">
        <v>273</v>
      </c>
      <c r="C223" s="42" t="s">
        <v>149</v>
      </c>
      <c r="D223" s="43" t="s">
        <v>291</v>
      </c>
      <c r="E223" s="43" t="s">
        <v>148</v>
      </c>
      <c r="F223" s="43"/>
      <c r="G223" s="44">
        <f>G224</f>
        <v>440685</v>
      </c>
      <c r="H223" s="44">
        <f aca="true" t="shared" si="39" ref="H223:I225">H224</f>
        <v>440685</v>
      </c>
      <c r="I223" s="44">
        <f t="shared" si="39"/>
        <v>440685</v>
      </c>
      <c r="J223" s="100"/>
      <c r="K223" s="81"/>
      <c r="L223" s="9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2" customFormat="1" ht="36">
      <c r="A224" s="38">
        <v>216</v>
      </c>
      <c r="B224" s="39" t="s">
        <v>273</v>
      </c>
      <c r="C224" s="54" t="s">
        <v>22</v>
      </c>
      <c r="D224" s="43" t="s">
        <v>291</v>
      </c>
      <c r="E224" s="43" t="s">
        <v>76</v>
      </c>
      <c r="F224" s="43"/>
      <c r="G224" s="44">
        <f>G225</f>
        <v>440685</v>
      </c>
      <c r="H224" s="44">
        <f t="shared" si="39"/>
        <v>440685</v>
      </c>
      <c r="I224" s="44">
        <f t="shared" si="39"/>
        <v>440685</v>
      </c>
      <c r="J224" s="100"/>
      <c r="K224" s="3"/>
      <c r="L224" s="9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2" customFormat="1" ht="12.75">
      <c r="A225" s="38">
        <v>217</v>
      </c>
      <c r="B225" s="39" t="s">
        <v>273</v>
      </c>
      <c r="C225" s="42" t="s">
        <v>78</v>
      </c>
      <c r="D225" s="43" t="s">
        <v>291</v>
      </c>
      <c r="E225" s="43" t="s">
        <v>76</v>
      </c>
      <c r="F225" s="43" t="s">
        <v>314</v>
      </c>
      <c r="G225" s="44">
        <f>G226</f>
        <v>440685</v>
      </c>
      <c r="H225" s="44">
        <f t="shared" si="39"/>
        <v>440685</v>
      </c>
      <c r="I225" s="44">
        <f t="shared" si="39"/>
        <v>440685</v>
      </c>
      <c r="J225" s="100"/>
      <c r="K225" s="3"/>
      <c r="L225" s="9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2" customFormat="1" ht="12.75">
      <c r="A226" s="38">
        <v>218</v>
      </c>
      <c r="B226" s="39" t="s">
        <v>273</v>
      </c>
      <c r="C226" s="54" t="s">
        <v>183</v>
      </c>
      <c r="D226" s="43" t="s">
        <v>291</v>
      </c>
      <c r="E226" s="43" t="s">
        <v>76</v>
      </c>
      <c r="F226" s="43" t="s">
        <v>77</v>
      </c>
      <c r="G226" s="44">
        <v>440685</v>
      </c>
      <c r="H226" s="44">
        <v>440685</v>
      </c>
      <c r="I226" s="44">
        <v>440685</v>
      </c>
      <c r="J226" s="100"/>
      <c r="K226" s="3"/>
      <c r="L226" s="9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12" ht="12.75">
      <c r="A227" s="38">
        <v>219</v>
      </c>
      <c r="B227" s="39" t="s">
        <v>273</v>
      </c>
      <c r="C227" s="42" t="s">
        <v>282</v>
      </c>
      <c r="D227" s="43" t="s">
        <v>272</v>
      </c>
      <c r="E227" s="43"/>
      <c r="F227" s="43"/>
      <c r="G227" s="44">
        <f aca="true" t="shared" si="40" ref="G227:I231">G228</f>
        <v>300000</v>
      </c>
      <c r="H227" s="44">
        <f t="shared" si="40"/>
        <v>300000</v>
      </c>
      <c r="I227" s="44">
        <f t="shared" si="40"/>
        <v>300000</v>
      </c>
      <c r="J227" s="100"/>
      <c r="L227" s="93"/>
    </row>
    <row r="228" spans="1:12" ht="36">
      <c r="A228" s="38">
        <v>220</v>
      </c>
      <c r="B228" s="39" t="s">
        <v>273</v>
      </c>
      <c r="C228" s="54" t="s">
        <v>377</v>
      </c>
      <c r="D228" s="43" t="s">
        <v>272</v>
      </c>
      <c r="E228" s="43" t="s">
        <v>79</v>
      </c>
      <c r="F228" s="43"/>
      <c r="G228" s="44">
        <f t="shared" si="40"/>
        <v>300000</v>
      </c>
      <c r="H228" s="44">
        <f t="shared" si="40"/>
        <v>300000</v>
      </c>
      <c r="I228" s="44">
        <f t="shared" si="40"/>
        <v>300000</v>
      </c>
      <c r="J228" s="100"/>
      <c r="K228" s="22"/>
      <c r="L228" s="93"/>
    </row>
    <row r="229" spans="1:256" s="26" customFormat="1" ht="24">
      <c r="A229" s="38">
        <v>221</v>
      </c>
      <c r="B229" s="39" t="s">
        <v>273</v>
      </c>
      <c r="C229" s="42" t="s">
        <v>376</v>
      </c>
      <c r="D229" s="43" t="s">
        <v>272</v>
      </c>
      <c r="E229" s="43" t="s">
        <v>85</v>
      </c>
      <c r="F229" s="43"/>
      <c r="G229" s="44">
        <f>G230</f>
        <v>300000</v>
      </c>
      <c r="H229" s="44">
        <f t="shared" si="40"/>
        <v>300000</v>
      </c>
      <c r="I229" s="44">
        <f t="shared" si="40"/>
        <v>300000</v>
      </c>
      <c r="J229" s="100"/>
      <c r="K229" s="3"/>
      <c r="L229" s="9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30" customFormat="1" ht="72">
      <c r="A230" s="38">
        <v>222</v>
      </c>
      <c r="B230" s="39" t="s">
        <v>273</v>
      </c>
      <c r="C230" s="42" t="s">
        <v>375</v>
      </c>
      <c r="D230" s="43" t="s">
        <v>272</v>
      </c>
      <c r="E230" s="43" t="s">
        <v>86</v>
      </c>
      <c r="F230" s="43"/>
      <c r="G230" s="44">
        <f t="shared" si="40"/>
        <v>300000</v>
      </c>
      <c r="H230" s="44">
        <f t="shared" si="40"/>
        <v>300000</v>
      </c>
      <c r="I230" s="44">
        <f t="shared" si="40"/>
        <v>300000</v>
      </c>
      <c r="J230" s="100"/>
      <c r="K230" s="3"/>
      <c r="L230" s="9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26" customFormat="1" ht="12.75">
      <c r="A231" s="38">
        <v>223</v>
      </c>
      <c r="B231" s="39" t="s">
        <v>273</v>
      </c>
      <c r="C231" s="42" t="s">
        <v>78</v>
      </c>
      <c r="D231" s="43" t="s">
        <v>272</v>
      </c>
      <c r="E231" s="43" t="s">
        <v>86</v>
      </c>
      <c r="F231" s="43" t="s">
        <v>314</v>
      </c>
      <c r="G231" s="44">
        <f>G232</f>
        <v>300000</v>
      </c>
      <c r="H231" s="44">
        <f t="shared" si="40"/>
        <v>300000</v>
      </c>
      <c r="I231" s="44">
        <f t="shared" si="40"/>
        <v>300000</v>
      </c>
      <c r="J231" s="100"/>
      <c r="K231" s="3"/>
      <c r="L231" s="9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26" customFormat="1" ht="24">
      <c r="A232" s="38">
        <v>224</v>
      </c>
      <c r="B232" s="39" t="s">
        <v>273</v>
      </c>
      <c r="C232" s="42" t="s">
        <v>195</v>
      </c>
      <c r="D232" s="43" t="s">
        <v>272</v>
      </c>
      <c r="E232" s="43" t="s">
        <v>86</v>
      </c>
      <c r="F232" s="43" t="s">
        <v>194</v>
      </c>
      <c r="G232" s="44">
        <v>300000</v>
      </c>
      <c r="H232" s="44">
        <v>300000</v>
      </c>
      <c r="I232" s="44">
        <v>300000</v>
      </c>
      <c r="J232" s="100"/>
      <c r="K232" s="3"/>
      <c r="L232" s="9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12" ht="12.75">
      <c r="A233" s="38">
        <v>225</v>
      </c>
      <c r="B233" s="39" t="s">
        <v>273</v>
      </c>
      <c r="C233" s="55" t="s">
        <v>57</v>
      </c>
      <c r="D233" s="43" t="s">
        <v>304</v>
      </c>
      <c r="E233" s="43"/>
      <c r="F233" s="43"/>
      <c r="G233" s="49">
        <f>G236+G239</f>
        <v>5457400</v>
      </c>
      <c r="H233" s="49">
        <f>H236+H239</f>
        <v>1559300</v>
      </c>
      <c r="I233" s="49">
        <f>I236+I239</f>
        <v>779600</v>
      </c>
      <c r="J233" s="101"/>
      <c r="K233" s="27"/>
      <c r="L233" s="93"/>
    </row>
    <row r="234" spans="1:256" s="25" customFormat="1" ht="24">
      <c r="A234" s="38">
        <v>226</v>
      </c>
      <c r="B234" s="39" t="s">
        <v>273</v>
      </c>
      <c r="C234" s="42" t="s">
        <v>374</v>
      </c>
      <c r="D234" s="43" t="s">
        <v>304</v>
      </c>
      <c r="E234" s="43" t="s">
        <v>31</v>
      </c>
      <c r="F234" s="43"/>
      <c r="G234" s="49">
        <f>G235</f>
        <v>5457400</v>
      </c>
      <c r="H234" s="49">
        <f>H235</f>
        <v>1559300</v>
      </c>
      <c r="I234" s="49">
        <f>I235</f>
        <v>779600</v>
      </c>
      <c r="J234" s="101"/>
      <c r="K234" s="3"/>
      <c r="L234" s="9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25" customFormat="1" ht="24">
      <c r="A235" s="38">
        <v>227</v>
      </c>
      <c r="B235" s="39" t="s">
        <v>273</v>
      </c>
      <c r="C235" s="42" t="s">
        <v>373</v>
      </c>
      <c r="D235" s="43" t="s">
        <v>304</v>
      </c>
      <c r="E235" s="43" t="s">
        <v>80</v>
      </c>
      <c r="F235" s="43"/>
      <c r="G235" s="49">
        <f>G236+G240</f>
        <v>5457400</v>
      </c>
      <c r="H235" s="49">
        <f>H236+H240</f>
        <v>1559300</v>
      </c>
      <c r="I235" s="49">
        <f>I236+I240</f>
        <v>779600</v>
      </c>
      <c r="J235" s="101"/>
      <c r="K235" s="69"/>
      <c r="L235" s="9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2" customFormat="1" ht="84">
      <c r="A236" s="38">
        <v>228</v>
      </c>
      <c r="B236" s="39" t="s">
        <v>273</v>
      </c>
      <c r="C236" s="110" t="s">
        <v>18</v>
      </c>
      <c r="D236" s="43" t="s">
        <v>304</v>
      </c>
      <c r="E236" s="43" t="s">
        <v>82</v>
      </c>
      <c r="F236" s="43"/>
      <c r="G236" s="49">
        <f aca="true" t="shared" si="41" ref="G236:I237">G237</f>
        <v>3900400</v>
      </c>
      <c r="H236" s="49">
        <f t="shared" si="41"/>
        <v>857800</v>
      </c>
      <c r="I236" s="49">
        <f t="shared" si="41"/>
        <v>431100</v>
      </c>
      <c r="J236" s="101"/>
      <c r="K236" s="3"/>
      <c r="L236" s="9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25" customFormat="1" ht="12.75">
      <c r="A237" s="38">
        <v>229</v>
      </c>
      <c r="B237" s="39" t="s">
        <v>273</v>
      </c>
      <c r="C237" s="42" t="s">
        <v>78</v>
      </c>
      <c r="D237" s="43" t="s">
        <v>304</v>
      </c>
      <c r="E237" s="43" t="s">
        <v>82</v>
      </c>
      <c r="F237" s="43" t="s">
        <v>314</v>
      </c>
      <c r="G237" s="49">
        <f t="shared" si="41"/>
        <v>3900400</v>
      </c>
      <c r="H237" s="49">
        <f t="shared" si="41"/>
        <v>857800</v>
      </c>
      <c r="I237" s="49">
        <f t="shared" si="41"/>
        <v>431100</v>
      </c>
      <c r="J237" s="101"/>
      <c r="K237" s="3"/>
      <c r="L237" s="9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25" customFormat="1" ht="12.75">
      <c r="A238" s="38">
        <v>230</v>
      </c>
      <c r="B238" s="39" t="s">
        <v>273</v>
      </c>
      <c r="C238" s="54" t="s">
        <v>183</v>
      </c>
      <c r="D238" s="43" t="s">
        <v>304</v>
      </c>
      <c r="E238" s="43" t="s">
        <v>82</v>
      </c>
      <c r="F238" s="43" t="s">
        <v>77</v>
      </c>
      <c r="G238" s="49">
        <v>3900400</v>
      </c>
      <c r="H238" s="49">
        <v>857800</v>
      </c>
      <c r="I238" s="49">
        <v>431100</v>
      </c>
      <c r="J238" s="101"/>
      <c r="K238" s="3"/>
      <c r="L238" s="9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2" customFormat="1" ht="84">
      <c r="A239" s="38">
        <v>231</v>
      </c>
      <c r="B239" s="39" t="s">
        <v>273</v>
      </c>
      <c r="C239" s="111" t="s">
        <v>372</v>
      </c>
      <c r="D239" s="43" t="s">
        <v>304</v>
      </c>
      <c r="E239" s="43" t="s">
        <v>83</v>
      </c>
      <c r="F239" s="43"/>
      <c r="G239" s="49">
        <f aca="true" t="shared" si="42" ref="G239:I240">G240</f>
        <v>1557000</v>
      </c>
      <c r="H239" s="49">
        <f t="shared" si="42"/>
        <v>701500</v>
      </c>
      <c r="I239" s="49">
        <f t="shared" si="42"/>
        <v>348500</v>
      </c>
      <c r="J239" s="101"/>
      <c r="K239" s="3"/>
      <c r="L239" s="9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25" customFormat="1" ht="12.75">
      <c r="A240" s="38">
        <v>232</v>
      </c>
      <c r="B240" s="39" t="s">
        <v>273</v>
      </c>
      <c r="C240" s="42" t="s">
        <v>78</v>
      </c>
      <c r="D240" s="43" t="s">
        <v>304</v>
      </c>
      <c r="E240" s="43" t="s">
        <v>83</v>
      </c>
      <c r="F240" s="43" t="s">
        <v>314</v>
      </c>
      <c r="G240" s="49">
        <f t="shared" si="42"/>
        <v>1557000</v>
      </c>
      <c r="H240" s="49">
        <f t="shared" si="42"/>
        <v>701500</v>
      </c>
      <c r="I240" s="49">
        <f t="shared" si="42"/>
        <v>348500</v>
      </c>
      <c r="J240" s="101"/>
      <c r="K240" s="3"/>
      <c r="L240" s="9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25" customFormat="1" ht="12.75">
      <c r="A241" s="38">
        <v>233</v>
      </c>
      <c r="B241" s="39" t="s">
        <v>273</v>
      </c>
      <c r="C241" s="54" t="s">
        <v>183</v>
      </c>
      <c r="D241" s="43" t="s">
        <v>304</v>
      </c>
      <c r="E241" s="43" t="s">
        <v>83</v>
      </c>
      <c r="F241" s="43" t="s">
        <v>77</v>
      </c>
      <c r="G241" s="49">
        <v>1557000</v>
      </c>
      <c r="H241" s="49">
        <v>701500</v>
      </c>
      <c r="I241" s="49">
        <v>348500</v>
      </c>
      <c r="J241" s="101"/>
      <c r="K241" s="3"/>
      <c r="L241" s="9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12" ht="12.75">
      <c r="A242" s="38">
        <v>234</v>
      </c>
      <c r="B242" s="39" t="s">
        <v>273</v>
      </c>
      <c r="C242" s="42" t="s">
        <v>68</v>
      </c>
      <c r="D242" s="43" t="s">
        <v>65</v>
      </c>
      <c r="E242" s="43"/>
      <c r="F242" s="43"/>
      <c r="G242" s="49">
        <f aca="true" t="shared" si="43" ref="G242:I243">G243</f>
        <v>640500</v>
      </c>
      <c r="H242" s="49">
        <f t="shared" si="43"/>
        <v>640500</v>
      </c>
      <c r="I242" s="49">
        <f t="shared" si="43"/>
        <v>640500</v>
      </c>
      <c r="J242" s="101"/>
      <c r="L242" s="93"/>
    </row>
    <row r="243" spans="1:12" ht="12.75">
      <c r="A243" s="38">
        <v>235</v>
      </c>
      <c r="B243" s="39" t="s">
        <v>273</v>
      </c>
      <c r="C243" s="42" t="s">
        <v>120</v>
      </c>
      <c r="D243" s="43" t="s">
        <v>119</v>
      </c>
      <c r="E243" s="43"/>
      <c r="F243" s="43"/>
      <c r="G243" s="49">
        <f t="shared" si="43"/>
        <v>640500</v>
      </c>
      <c r="H243" s="49">
        <f t="shared" si="43"/>
        <v>640500</v>
      </c>
      <c r="I243" s="49">
        <f t="shared" si="43"/>
        <v>640500</v>
      </c>
      <c r="J243" s="101"/>
      <c r="L243" s="93"/>
    </row>
    <row r="244" spans="1:256" s="28" customFormat="1" ht="24">
      <c r="A244" s="38">
        <v>236</v>
      </c>
      <c r="B244" s="39" t="s">
        <v>273</v>
      </c>
      <c r="C244" s="42" t="s">
        <v>370</v>
      </c>
      <c r="D244" s="43" t="s">
        <v>119</v>
      </c>
      <c r="E244" s="43" t="s">
        <v>84</v>
      </c>
      <c r="F244" s="43"/>
      <c r="G244" s="49">
        <f>G246</f>
        <v>640500</v>
      </c>
      <c r="H244" s="49">
        <f>H246</f>
        <v>640500</v>
      </c>
      <c r="I244" s="49">
        <f>I246</f>
        <v>640500</v>
      </c>
      <c r="J244" s="101"/>
      <c r="K244" s="3"/>
      <c r="L244" s="9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28" customFormat="1" ht="12.75">
      <c r="A245" s="38">
        <v>237</v>
      </c>
      <c r="B245" s="39" t="s">
        <v>273</v>
      </c>
      <c r="C245" s="42" t="s">
        <v>163</v>
      </c>
      <c r="D245" s="43" t="s">
        <v>119</v>
      </c>
      <c r="E245" s="43" t="s">
        <v>25</v>
      </c>
      <c r="F245" s="43"/>
      <c r="G245" s="49">
        <f aca="true" t="shared" si="44" ref="G245:I247">G246</f>
        <v>640500</v>
      </c>
      <c r="H245" s="49">
        <f t="shared" si="44"/>
        <v>640500</v>
      </c>
      <c r="I245" s="49">
        <f t="shared" si="44"/>
        <v>640500</v>
      </c>
      <c r="J245" s="101"/>
      <c r="K245" s="3"/>
      <c r="L245" s="9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28" customFormat="1" ht="92.25" customHeight="1">
      <c r="A246" s="38">
        <v>238</v>
      </c>
      <c r="B246" s="39" t="s">
        <v>273</v>
      </c>
      <c r="C246" s="42" t="s">
        <v>371</v>
      </c>
      <c r="D246" s="43" t="s">
        <v>119</v>
      </c>
      <c r="E246" s="43" t="s">
        <v>101</v>
      </c>
      <c r="F246" s="43"/>
      <c r="G246" s="49">
        <f t="shared" si="44"/>
        <v>640500</v>
      </c>
      <c r="H246" s="49">
        <f t="shared" si="44"/>
        <v>640500</v>
      </c>
      <c r="I246" s="49">
        <f t="shared" si="44"/>
        <v>640500</v>
      </c>
      <c r="J246" s="101"/>
      <c r="K246" s="22"/>
      <c r="L246" s="9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28" customFormat="1" ht="24">
      <c r="A247" s="38">
        <v>239</v>
      </c>
      <c r="B247" s="39" t="s">
        <v>273</v>
      </c>
      <c r="C247" s="37" t="s">
        <v>229</v>
      </c>
      <c r="D247" s="43" t="s">
        <v>119</v>
      </c>
      <c r="E247" s="43" t="s">
        <v>101</v>
      </c>
      <c r="F247" s="43" t="s">
        <v>233</v>
      </c>
      <c r="G247" s="49">
        <f t="shared" si="44"/>
        <v>640500</v>
      </c>
      <c r="H247" s="49">
        <f t="shared" si="44"/>
        <v>640500</v>
      </c>
      <c r="I247" s="49">
        <f t="shared" si="44"/>
        <v>640500</v>
      </c>
      <c r="J247" s="101"/>
      <c r="K247" s="3"/>
      <c r="L247" s="9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28" customFormat="1" ht="24">
      <c r="A248" s="38">
        <v>240</v>
      </c>
      <c r="B248" s="56" t="s">
        <v>273</v>
      </c>
      <c r="C248" s="37" t="s">
        <v>230</v>
      </c>
      <c r="D248" s="43" t="s">
        <v>119</v>
      </c>
      <c r="E248" s="43" t="s">
        <v>101</v>
      </c>
      <c r="F248" s="43" t="s">
        <v>234</v>
      </c>
      <c r="G248" s="49">
        <v>640500</v>
      </c>
      <c r="H248" s="49">
        <v>640500</v>
      </c>
      <c r="I248" s="49">
        <v>640500</v>
      </c>
      <c r="J248" s="101"/>
      <c r="K248" s="3"/>
      <c r="L248" s="9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12" ht="12.75">
      <c r="A249" s="38">
        <v>241</v>
      </c>
      <c r="B249" s="39" t="s">
        <v>64</v>
      </c>
      <c r="C249" s="57" t="s">
        <v>117</v>
      </c>
      <c r="D249" s="43"/>
      <c r="E249" s="43"/>
      <c r="F249" s="43"/>
      <c r="G249" s="58">
        <f>G250+G343+G364</f>
        <v>239576378.36999997</v>
      </c>
      <c r="H249" s="58">
        <f>H250+H343+H364</f>
        <v>233095942.51000002</v>
      </c>
      <c r="I249" s="58">
        <f>I250+I343+I364</f>
        <v>232596842.51000002</v>
      </c>
      <c r="J249" s="103"/>
      <c r="K249" s="69"/>
      <c r="L249" s="94"/>
    </row>
    <row r="250" spans="1:12" ht="12.75">
      <c r="A250" s="38">
        <v>242</v>
      </c>
      <c r="B250" s="39" t="s">
        <v>64</v>
      </c>
      <c r="C250" s="42" t="s">
        <v>250</v>
      </c>
      <c r="D250" s="43" t="s">
        <v>260</v>
      </c>
      <c r="E250" s="43"/>
      <c r="F250" s="43"/>
      <c r="G250" s="44">
        <f>G251+G281+G296+G321</f>
        <v>227531778.36999997</v>
      </c>
      <c r="H250" s="44">
        <f>H251+H281+H296+H321</f>
        <v>221051342.51000002</v>
      </c>
      <c r="I250" s="44">
        <f>I251+I281+I296+I321</f>
        <v>220552242.51000002</v>
      </c>
      <c r="J250" s="100"/>
      <c r="L250" s="93"/>
    </row>
    <row r="251" spans="1:10" ht="12.75">
      <c r="A251" s="38">
        <v>243</v>
      </c>
      <c r="B251" s="39" t="s">
        <v>64</v>
      </c>
      <c r="C251" s="53" t="s">
        <v>59</v>
      </c>
      <c r="D251" s="43" t="s">
        <v>285</v>
      </c>
      <c r="E251" s="43"/>
      <c r="F251" s="43"/>
      <c r="G251" s="44">
        <f aca="true" t="shared" si="45" ref="G251:I252">G252</f>
        <v>46557467.83</v>
      </c>
      <c r="H251" s="44">
        <f t="shared" si="45"/>
        <v>44948763.19</v>
      </c>
      <c r="I251" s="44">
        <f t="shared" si="45"/>
        <v>44949663.19</v>
      </c>
      <c r="J251" s="100"/>
    </row>
    <row r="252" spans="1:256" s="25" customFormat="1" ht="24">
      <c r="A252" s="38">
        <v>244</v>
      </c>
      <c r="B252" s="39" t="s">
        <v>64</v>
      </c>
      <c r="C252" s="42" t="s">
        <v>358</v>
      </c>
      <c r="D252" s="43" t="s">
        <v>285</v>
      </c>
      <c r="E252" s="43" t="s">
        <v>31</v>
      </c>
      <c r="F252" s="43"/>
      <c r="G252" s="59">
        <f t="shared" si="45"/>
        <v>46557467.83</v>
      </c>
      <c r="H252" s="59">
        <f t="shared" si="45"/>
        <v>44948763.19</v>
      </c>
      <c r="I252" s="59">
        <f t="shared" si="45"/>
        <v>44949663.19</v>
      </c>
      <c r="J252" s="104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25" customFormat="1" ht="33.75" customHeight="1">
      <c r="A253" s="38">
        <v>245</v>
      </c>
      <c r="B253" s="39" t="s">
        <v>64</v>
      </c>
      <c r="C253" s="53" t="s">
        <v>369</v>
      </c>
      <c r="D253" s="43" t="s">
        <v>285</v>
      </c>
      <c r="E253" s="43" t="s">
        <v>102</v>
      </c>
      <c r="F253" s="43"/>
      <c r="G253" s="59">
        <f>G254+G259+G264+G271+G274</f>
        <v>46557467.83</v>
      </c>
      <c r="H253" s="59">
        <f>H254+H259+H264+H271+H274</f>
        <v>44948763.19</v>
      </c>
      <c r="I253" s="59">
        <f>I254+I259+I264+I271+I274</f>
        <v>44949663.19</v>
      </c>
      <c r="J253" s="104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80" customFormat="1" ht="72">
      <c r="A254" s="38">
        <v>246</v>
      </c>
      <c r="B254" s="39" t="s">
        <v>64</v>
      </c>
      <c r="C254" s="53" t="s">
        <v>368</v>
      </c>
      <c r="D254" s="43" t="s">
        <v>285</v>
      </c>
      <c r="E254" s="43" t="s">
        <v>103</v>
      </c>
      <c r="F254" s="43"/>
      <c r="G254" s="44">
        <f>G255+G257</f>
        <v>50000</v>
      </c>
      <c r="H254" s="44">
        <v>50000</v>
      </c>
      <c r="I254" s="44">
        <v>50000</v>
      </c>
      <c r="J254" s="100"/>
      <c r="K254" s="29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25" customFormat="1" ht="24">
      <c r="A255" s="38">
        <v>247</v>
      </c>
      <c r="B255" s="39" t="s">
        <v>64</v>
      </c>
      <c r="C255" s="37" t="s">
        <v>229</v>
      </c>
      <c r="D255" s="43" t="s">
        <v>285</v>
      </c>
      <c r="E255" s="43" t="s">
        <v>103</v>
      </c>
      <c r="F255" s="43" t="s">
        <v>233</v>
      </c>
      <c r="G255" s="44">
        <f>G256</f>
        <v>10000</v>
      </c>
      <c r="H255" s="44">
        <f>H256</f>
        <v>10000</v>
      </c>
      <c r="I255" s="44">
        <f>I256</f>
        <v>10000</v>
      </c>
      <c r="J255" s="100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25" customFormat="1" ht="24">
      <c r="A256" s="38">
        <v>248</v>
      </c>
      <c r="B256" s="39" t="s">
        <v>64</v>
      </c>
      <c r="C256" s="37" t="s">
        <v>230</v>
      </c>
      <c r="D256" s="43" t="s">
        <v>285</v>
      </c>
      <c r="E256" s="43" t="s">
        <v>103</v>
      </c>
      <c r="F256" s="43" t="s">
        <v>234</v>
      </c>
      <c r="G256" s="44">
        <v>10000</v>
      </c>
      <c r="H256" s="44">
        <v>10000</v>
      </c>
      <c r="I256" s="44">
        <v>10000</v>
      </c>
      <c r="J256" s="100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25" customFormat="1" ht="24">
      <c r="A257" s="38">
        <v>249</v>
      </c>
      <c r="B257" s="39" t="s">
        <v>64</v>
      </c>
      <c r="C257" s="37" t="s">
        <v>307</v>
      </c>
      <c r="D257" s="43" t="s">
        <v>285</v>
      </c>
      <c r="E257" s="43" t="s">
        <v>103</v>
      </c>
      <c r="F257" s="43" t="s">
        <v>308</v>
      </c>
      <c r="G257" s="44">
        <f>G258</f>
        <v>40000</v>
      </c>
      <c r="H257" s="44">
        <f>H258</f>
        <v>40000</v>
      </c>
      <c r="I257" s="44">
        <f>I258</f>
        <v>40000</v>
      </c>
      <c r="J257" s="100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25" customFormat="1" ht="12.75">
      <c r="A258" s="38">
        <v>250</v>
      </c>
      <c r="B258" s="39" t="s">
        <v>64</v>
      </c>
      <c r="C258" s="37" t="s">
        <v>309</v>
      </c>
      <c r="D258" s="43" t="s">
        <v>285</v>
      </c>
      <c r="E258" s="43" t="s">
        <v>103</v>
      </c>
      <c r="F258" s="43" t="s">
        <v>310</v>
      </c>
      <c r="G258" s="44">
        <v>40000</v>
      </c>
      <c r="H258" s="44">
        <v>40000</v>
      </c>
      <c r="I258" s="44">
        <v>40000</v>
      </c>
      <c r="J258" s="100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80" customFormat="1" ht="60">
      <c r="A259" s="38">
        <v>251</v>
      </c>
      <c r="B259" s="39" t="s">
        <v>64</v>
      </c>
      <c r="C259" s="53" t="s">
        <v>367</v>
      </c>
      <c r="D259" s="43" t="s">
        <v>285</v>
      </c>
      <c r="E259" s="43" t="s">
        <v>104</v>
      </c>
      <c r="F259" s="43"/>
      <c r="G259" s="44">
        <f>G260+G262</f>
        <v>15000</v>
      </c>
      <c r="H259" s="44">
        <f>H260+H262</f>
        <v>15000</v>
      </c>
      <c r="I259" s="44">
        <f>I260+I262</f>
        <v>15000</v>
      </c>
      <c r="J259" s="100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25" customFormat="1" ht="24">
      <c r="A260" s="38">
        <v>252</v>
      </c>
      <c r="B260" s="39" t="s">
        <v>64</v>
      </c>
      <c r="C260" s="37" t="s">
        <v>229</v>
      </c>
      <c r="D260" s="43" t="s">
        <v>285</v>
      </c>
      <c r="E260" s="43" t="s">
        <v>104</v>
      </c>
      <c r="F260" s="43" t="s">
        <v>233</v>
      </c>
      <c r="G260" s="44">
        <f>G261</f>
        <v>3000</v>
      </c>
      <c r="H260" s="44">
        <f>H261</f>
        <v>3000</v>
      </c>
      <c r="I260" s="44">
        <f>I261</f>
        <v>3000</v>
      </c>
      <c r="J260" s="100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25" customFormat="1" ht="24">
      <c r="A261" s="38">
        <v>253</v>
      </c>
      <c r="B261" s="39" t="s">
        <v>64</v>
      </c>
      <c r="C261" s="37" t="s">
        <v>230</v>
      </c>
      <c r="D261" s="43" t="s">
        <v>285</v>
      </c>
      <c r="E261" s="43" t="s">
        <v>104</v>
      </c>
      <c r="F261" s="43" t="s">
        <v>234</v>
      </c>
      <c r="G261" s="44">
        <v>3000</v>
      </c>
      <c r="H261" s="44">
        <v>3000</v>
      </c>
      <c r="I261" s="44">
        <v>3000</v>
      </c>
      <c r="J261" s="100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25" customFormat="1" ht="29.25" customHeight="1">
      <c r="A262" s="38">
        <v>254</v>
      </c>
      <c r="B262" s="39" t="s">
        <v>64</v>
      </c>
      <c r="C262" s="37" t="s">
        <v>307</v>
      </c>
      <c r="D262" s="43" t="s">
        <v>285</v>
      </c>
      <c r="E262" s="43" t="s">
        <v>104</v>
      </c>
      <c r="F262" s="43" t="s">
        <v>308</v>
      </c>
      <c r="G262" s="44">
        <f>G263</f>
        <v>12000</v>
      </c>
      <c r="H262" s="44">
        <f>H263</f>
        <v>12000</v>
      </c>
      <c r="I262" s="44">
        <f>I263</f>
        <v>12000</v>
      </c>
      <c r="J262" s="100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25" customFormat="1" ht="12.75">
      <c r="A263" s="38">
        <v>255</v>
      </c>
      <c r="B263" s="39" t="s">
        <v>64</v>
      </c>
      <c r="C263" s="37" t="s">
        <v>309</v>
      </c>
      <c r="D263" s="43" t="s">
        <v>285</v>
      </c>
      <c r="E263" s="43" t="s">
        <v>104</v>
      </c>
      <c r="F263" s="43" t="s">
        <v>310</v>
      </c>
      <c r="G263" s="44">
        <v>12000</v>
      </c>
      <c r="H263" s="44">
        <v>12000</v>
      </c>
      <c r="I263" s="44">
        <v>12000</v>
      </c>
      <c r="J263" s="100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2" customFormat="1" ht="60">
      <c r="A264" s="38">
        <v>256</v>
      </c>
      <c r="B264" s="39" t="s">
        <v>64</v>
      </c>
      <c r="C264" s="42" t="s">
        <v>366</v>
      </c>
      <c r="D264" s="43" t="s">
        <v>285</v>
      </c>
      <c r="E264" s="43" t="s">
        <v>105</v>
      </c>
      <c r="F264" s="43"/>
      <c r="G264" s="44">
        <f>G265+G267+G269</f>
        <v>21260467.83</v>
      </c>
      <c r="H264" s="44">
        <f>H265+H267+H269</f>
        <v>19651763.19</v>
      </c>
      <c r="I264" s="44">
        <f>I265+I267+I269</f>
        <v>19652663.19</v>
      </c>
      <c r="J264" s="100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25" customFormat="1" ht="44.25" customHeight="1">
      <c r="A265" s="38">
        <v>257</v>
      </c>
      <c r="B265" s="39" t="s">
        <v>64</v>
      </c>
      <c r="C265" s="42" t="s">
        <v>339</v>
      </c>
      <c r="D265" s="43" t="s">
        <v>285</v>
      </c>
      <c r="E265" s="43" t="s">
        <v>105</v>
      </c>
      <c r="F265" s="43" t="s">
        <v>231</v>
      </c>
      <c r="G265" s="44">
        <f>G266</f>
        <v>2393317.31</v>
      </c>
      <c r="H265" s="44">
        <f>H266</f>
        <v>2062712.62</v>
      </c>
      <c r="I265" s="44">
        <f>I266</f>
        <v>2062712.62</v>
      </c>
      <c r="J265" s="100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25" customFormat="1" ht="12.75">
      <c r="A266" s="38">
        <v>258</v>
      </c>
      <c r="B266" s="39" t="s">
        <v>64</v>
      </c>
      <c r="C266" s="37" t="s">
        <v>167</v>
      </c>
      <c r="D266" s="43" t="s">
        <v>285</v>
      </c>
      <c r="E266" s="43" t="s">
        <v>105</v>
      </c>
      <c r="F266" s="43" t="s">
        <v>166</v>
      </c>
      <c r="G266" s="44">
        <f>2062712.62+253924.69+76680</f>
        <v>2393317.31</v>
      </c>
      <c r="H266" s="44">
        <v>2062712.62</v>
      </c>
      <c r="I266" s="44">
        <v>2062712.62</v>
      </c>
      <c r="J266" s="100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25" customFormat="1" ht="24">
      <c r="A267" s="38">
        <v>259</v>
      </c>
      <c r="B267" s="39" t="s">
        <v>64</v>
      </c>
      <c r="C267" s="37" t="s">
        <v>229</v>
      </c>
      <c r="D267" s="43" t="s">
        <v>285</v>
      </c>
      <c r="E267" s="43" t="s">
        <v>105</v>
      </c>
      <c r="F267" s="43" t="s">
        <v>233</v>
      </c>
      <c r="G267" s="44">
        <f>G268</f>
        <v>1972445.75</v>
      </c>
      <c r="H267" s="44">
        <f>H268</f>
        <v>1972445.75</v>
      </c>
      <c r="I267" s="44">
        <f>I268</f>
        <v>1972445.75</v>
      </c>
      <c r="J267" s="100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25" customFormat="1" ht="24">
      <c r="A268" s="38">
        <v>260</v>
      </c>
      <c r="B268" s="39" t="s">
        <v>64</v>
      </c>
      <c r="C268" s="37" t="s">
        <v>230</v>
      </c>
      <c r="D268" s="43" t="s">
        <v>285</v>
      </c>
      <c r="E268" s="43" t="s">
        <v>105</v>
      </c>
      <c r="F268" s="43" t="s">
        <v>234</v>
      </c>
      <c r="G268" s="44">
        <v>1972445.75</v>
      </c>
      <c r="H268" s="44">
        <v>1972445.75</v>
      </c>
      <c r="I268" s="44">
        <v>1972445.75</v>
      </c>
      <c r="J268" s="100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25" customFormat="1" ht="24">
      <c r="A269" s="38">
        <v>261</v>
      </c>
      <c r="B269" s="39" t="s">
        <v>64</v>
      </c>
      <c r="C269" s="37" t="s">
        <v>307</v>
      </c>
      <c r="D269" s="43" t="s">
        <v>285</v>
      </c>
      <c r="E269" s="43" t="s">
        <v>105</v>
      </c>
      <c r="F269" s="43" t="s">
        <v>308</v>
      </c>
      <c r="G269" s="44">
        <f>G270</f>
        <v>16894704.77</v>
      </c>
      <c r="H269" s="44">
        <f>H270</f>
        <v>15616604.82</v>
      </c>
      <c r="I269" s="44">
        <f>I270</f>
        <v>15617504.82</v>
      </c>
      <c r="J269" s="100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25" customFormat="1" ht="12.75">
      <c r="A270" s="38">
        <v>262</v>
      </c>
      <c r="B270" s="39" t="s">
        <v>64</v>
      </c>
      <c r="C270" s="37" t="s">
        <v>309</v>
      </c>
      <c r="D270" s="43" t="s">
        <v>285</v>
      </c>
      <c r="E270" s="43" t="s">
        <v>105</v>
      </c>
      <c r="F270" s="43" t="s">
        <v>310</v>
      </c>
      <c r="G270" s="44">
        <f>15615395.32+1304160.32-26960.37+1670+337.56+101.94</f>
        <v>16894704.77</v>
      </c>
      <c r="H270" s="44">
        <f>15615395.32+2109.5-900</f>
        <v>15616604.82</v>
      </c>
      <c r="I270" s="44">
        <f>15615395.32+2109.5</f>
        <v>15617504.82</v>
      </c>
      <c r="J270" s="100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80" customFormat="1" ht="51.75" customHeight="1">
      <c r="A271" s="38">
        <v>263</v>
      </c>
      <c r="B271" s="39" t="s">
        <v>64</v>
      </c>
      <c r="C271" s="37" t="s">
        <v>356</v>
      </c>
      <c r="D271" s="43" t="s">
        <v>285</v>
      </c>
      <c r="E271" s="43" t="s">
        <v>197</v>
      </c>
      <c r="F271" s="43"/>
      <c r="G271" s="44">
        <f aca="true" t="shared" si="46" ref="G271:I272">G272</f>
        <v>600000</v>
      </c>
      <c r="H271" s="44">
        <f t="shared" si="46"/>
        <v>600000</v>
      </c>
      <c r="I271" s="44">
        <f t="shared" si="46"/>
        <v>600000</v>
      </c>
      <c r="J271" s="100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25" customFormat="1" ht="24">
      <c r="A272" s="38">
        <v>264</v>
      </c>
      <c r="B272" s="39" t="s">
        <v>64</v>
      </c>
      <c r="C272" s="37" t="s">
        <v>229</v>
      </c>
      <c r="D272" s="43" t="s">
        <v>285</v>
      </c>
      <c r="E272" s="43" t="s">
        <v>197</v>
      </c>
      <c r="F272" s="43" t="s">
        <v>233</v>
      </c>
      <c r="G272" s="44">
        <f t="shared" si="46"/>
        <v>600000</v>
      </c>
      <c r="H272" s="44">
        <f t="shared" si="46"/>
        <v>600000</v>
      </c>
      <c r="I272" s="44">
        <f t="shared" si="46"/>
        <v>600000</v>
      </c>
      <c r="J272" s="100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25" customFormat="1" ht="24">
      <c r="A273" s="38">
        <v>265</v>
      </c>
      <c r="B273" s="39" t="s">
        <v>64</v>
      </c>
      <c r="C273" s="37" t="s">
        <v>230</v>
      </c>
      <c r="D273" s="43" t="s">
        <v>285</v>
      </c>
      <c r="E273" s="43" t="s">
        <v>197</v>
      </c>
      <c r="F273" s="43" t="s">
        <v>234</v>
      </c>
      <c r="G273" s="44">
        <v>600000</v>
      </c>
      <c r="H273" s="44">
        <v>600000</v>
      </c>
      <c r="I273" s="44">
        <v>600000</v>
      </c>
      <c r="J273" s="100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2" customFormat="1" ht="146.25" customHeight="1">
      <c r="A274" s="38">
        <v>266</v>
      </c>
      <c r="B274" s="39" t="s">
        <v>64</v>
      </c>
      <c r="C274" s="53" t="s">
        <v>357</v>
      </c>
      <c r="D274" s="43" t="s">
        <v>285</v>
      </c>
      <c r="E274" s="43" t="s">
        <v>106</v>
      </c>
      <c r="F274" s="43"/>
      <c r="G274" s="44">
        <f>G275+G277+G279</f>
        <v>24632000</v>
      </c>
      <c r="H274" s="44">
        <f>H275+H277+H279</f>
        <v>24632000</v>
      </c>
      <c r="I274" s="44">
        <f>I275+I277+I279</f>
        <v>24632000</v>
      </c>
      <c r="J274" s="100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25" customFormat="1" ht="48">
      <c r="A275" s="38">
        <v>267</v>
      </c>
      <c r="B275" s="39" t="s">
        <v>64</v>
      </c>
      <c r="C275" s="42" t="s">
        <v>339</v>
      </c>
      <c r="D275" s="43" t="s">
        <v>285</v>
      </c>
      <c r="E275" s="43" t="s">
        <v>106</v>
      </c>
      <c r="F275" s="43" t="s">
        <v>231</v>
      </c>
      <c r="G275" s="44">
        <f>G276</f>
        <v>4184801.16</v>
      </c>
      <c r="H275" s="44">
        <f>H276</f>
        <v>4184801.16</v>
      </c>
      <c r="I275" s="44">
        <f>I276</f>
        <v>4184801.16</v>
      </c>
      <c r="J275" s="100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25" customFormat="1" ht="12.75">
      <c r="A276" s="38">
        <v>268</v>
      </c>
      <c r="B276" s="39" t="s">
        <v>64</v>
      </c>
      <c r="C276" s="37" t="s">
        <v>167</v>
      </c>
      <c r="D276" s="43" t="s">
        <v>285</v>
      </c>
      <c r="E276" s="43" t="s">
        <v>106</v>
      </c>
      <c r="F276" s="43" t="s">
        <v>166</v>
      </c>
      <c r="G276" s="44">
        <f>3214133+970668.16</f>
        <v>4184801.16</v>
      </c>
      <c r="H276" s="44">
        <f>3214133+970668.16</f>
        <v>4184801.16</v>
      </c>
      <c r="I276" s="44">
        <f>3214133+970668.16</f>
        <v>4184801.16</v>
      </c>
      <c r="J276" s="100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25" customFormat="1" ht="24">
      <c r="A277" s="38">
        <v>269</v>
      </c>
      <c r="B277" s="39" t="s">
        <v>64</v>
      </c>
      <c r="C277" s="37" t="s">
        <v>229</v>
      </c>
      <c r="D277" s="43" t="s">
        <v>285</v>
      </c>
      <c r="E277" s="43" t="s">
        <v>106</v>
      </c>
      <c r="F277" s="43" t="s">
        <v>233</v>
      </c>
      <c r="G277" s="44">
        <f>G278</f>
        <v>131615.62</v>
      </c>
      <c r="H277" s="44">
        <f>H278</f>
        <v>131615.62</v>
      </c>
      <c r="I277" s="44">
        <f>I278</f>
        <v>131615.62</v>
      </c>
      <c r="J277" s="100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25" customFormat="1" ht="24">
      <c r="A278" s="38">
        <v>270</v>
      </c>
      <c r="B278" s="39" t="s">
        <v>64</v>
      </c>
      <c r="C278" s="37" t="s">
        <v>230</v>
      </c>
      <c r="D278" s="43" t="s">
        <v>285</v>
      </c>
      <c r="E278" s="43" t="s">
        <v>106</v>
      </c>
      <c r="F278" s="43" t="s">
        <v>234</v>
      </c>
      <c r="G278" s="44">
        <v>131615.62</v>
      </c>
      <c r="H278" s="44">
        <v>131615.62</v>
      </c>
      <c r="I278" s="44">
        <v>131615.62</v>
      </c>
      <c r="J278" s="100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25" customFormat="1" ht="24">
      <c r="A279" s="38">
        <v>271</v>
      </c>
      <c r="B279" s="39" t="s">
        <v>64</v>
      </c>
      <c r="C279" s="37" t="s">
        <v>307</v>
      </c>
      <c r="D279" s="43" t="s">
        <v>285</v>
      </c>
      <c r="E279" s="43" t="s">
        <v>106</v>
      </c>
      <c r="F279" s="43" t="s">
        <v>308</v>
      </c>
      <c r="G279" s="44">
        <f>G280</f>
        <v>20315583.22</v>
      </c>
      <c r="H279" s="44">
        <f>H280</f>
        <v>20315583.22</v>
      </c>
      <c r="I279" s="44">
        <f>I280</f>
        <v>20315583.22</v>
      </c>
      <c r="J279" s="100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25" customFormat="1" ht="12.75">
      <c r="A280" s="38">
        <v>272</v>
      </c>
      <c r="B280" s="39" t="s">
        <v>64</v>
      </c>
      <c r="C280" s="37" t="s">
        <v>309</v>
      </c>
      <c r="D280" s="43" t="s">
        <v>285</v>
      </c>
      <c r="E280" s="43" t="s">
        <v>106</v>
      </c>
      <c r="F280" s="43" t="s">
        <v>310</v>
      </c>
      <c r="G280" s="44">
        <f>20008180+307403.22</f>
        <v>20315583.22</v>
      </c>
      <c r="H280" s="44">
        <f>20008180+307403.22</f>
        <v>20315583.22</v>
      </c>
      <c r="I280" s="44">
        <f>20008180+307403.22</f>
        <v>20315583.22</v>
      </c>
      <c r="J280" s="100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10" ht="12.75">
      <c r="A281" s="38">
        <v>273</v>
      </c>
      <c r="B281" s="39" t="s">
        <v>64</v>
      </c>
      <c r="C281" s="37" t="s">
        <v>286</v>
      </c>
      <c r="D281" s="43" t="s">
        <v>266</v>
      </c>
      <c r="E281" s="43"/>
      <c r="F281" s="43"/>
      <c r="G281" s="44">
        <f aca="true" t="shared" si="47" ref="G281:I282">G282</f>
        <v>163179614.01</v>
      </c>
      <c r="H281" s="44">
        <f t="shared" si="47"/>
        <v>159031416.17000002</v>
      </c>
      <c r="I281" s="44">
        <f t="shared" si="47"/>
        <v>158531416.17000002</v>
      </c>
      <c r="J281" s="100"/>
    </row>
    <row r="282" spans="1:10" ht="24">
      <c r="A282" s="38">
        <v>274</v>
      </c>
      <c r="B282" s="39" t="s">
        <v>64</v>
      </c>
      <c r="C282" s="42" t="s">
        <v>358</v>
      </c>
      <c r="D282" s="43" t="s">
        <v>266</v>
      </c>
      <c r="E282" s="43" t="s">
        <v>31</v>
      </c>
      <c r="F282" s="43"/>
      <c r="G282" s="44">
        <f t="shared" si="47"/>
        <v>163179614.01</v>
      </c>
      <c r="H282" s="44">
        <f t="shared" si="47"/>
        <v>159031416.17000002</v>
      </c>
      <c r="I282" s="44">
        <f t="shared" si="47"/>
        <v>158531416.17000002</v>
      </c>
      <c r="J282" s="100"/>
    </row>
    <row r="283" spans="1:256" s="25" customFormat="1" ht="24">
      <c r="A283" s="38">
        <v>275</v>
      </c>
      <c r="B283" s="39" t="s">
        <v>64</v>
      </c>
      <c r="C283" s="37" t="s">
        <v>365</v>
      </c>
      <c r="D283" s="43" t="s">
        <v>266</v>
      </c>
      <c r="E283" s="43" t="s">
        <v>111</v>
      </c>
      <c r="F283" s="43"/>
      <c r="G283" s="44">
        <f>G284+G287+G290+G293</f>
        <v>163179614.01</v>
      </c>
      <c r="H283" s="44">
        <f>H284+H287+H290+H293</f>
        <v>159031416.17000002</v>
      </c>
      <c r="I283" s="44">
        <f>I284+I287+I290+I293</f>
        <v>158531416.17000002</v>
      </c>
      <c r="J283" s="100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2" customFormat="1" ht="48">
      <c r="A284" s="38">
        <v>276</v>
      </c>
      <c r="B284" s="39" t="s">
        <v>64</v>
      </c>
      <c r="C284" s="37" t="s">
        <v>413</v>
      </c>
      <c r="D284" s="43" t="s">
        <v>266</v>
      </c>
      <c r="E284" s="43" t="s">
        <v>112</v>
      </c>
      <c r="F284" s="43"/>
      <c r="G284" s="44">
        <f aca="true" t="shared" si="48" ref="G284:I285">G285</f>
        <v>1256000</v>
      </c>
      <c r="H284" s="44">
        <f t="shared" si="48"/>
        <v>500000</v>
      </c>
      <c r="I284" s="44">
        <f t="shared" si="48"/>
        <v>0</v>
      </c>
      <c r="J284" s="100"/>
      <c r="K284" s="29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25" customFormat="1" ht="24">
      <c r="A285" s="38">
        <v>277</v>
      </c>
      <c r="B285" s="39" t="s">
        <v>64</v>
      </c>
      <c r="C285" s="37" t="s">
        <v>307</v>
      </c>
      <c r="D285" s="43" t="s">
        <v>266</v>
      </c>
      <c r="E285" s="43" t="s">
        <v>112</v>
      </c>
      <c r="F285" s="43" t="s">
        <v>308</v>
      </c>
      <c r="G285" s="44">
        <f t="shared" si="48"/>
        <v>1256000</v>
      </c>
      <c r="H285" s="44">
        <f t="shared" si="48"/>
        <v>500000</v>
      </c>
      <c r="I285" s="44">
        <f t="shared" si="48"/>
        <v>0</v>
      </c>
      <c r="J285" s="100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25" customFormat="1" ht="12.75">
      <c r="A286" s="38">
        <v>278</v>
      </c>
      <c r="B286" s="39" t="s">
        <v>64</v>
      </c>
      <c r="C286" s="37" t="s">
        <v>309</v>
      </c>
      <c r="D286" s="43" t="s">
        <v>266</v>
      </c>
      <c r="E286" s="43" t="s">
        <v>112</v>
      </c>
      <c r="F286" s="43" t="s">
        <v>310</v>
      </c>
      <c r="G286" s="44">
        <v>1256000</v>
      </c>
      <c r="H286" s="44">
        <v>500000</v>
      </c>
      <c r="I286" s="44">
        <v>0</v>
      </c>
      <c r="J286" s="100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2" customFormat="1" ht="70.5" customHeight="1">
      <c r="A287" s="38">
        <v>279</v>
      </c>
      <c r="B287" s="39" t="s">
        <v>64</v>
      </c>
      <c r="C287" s="42" t="s">
        <v>364</v>
      </c>
      <c r="D287" s="43" t="s">
        <v>266</v>
      </c>
      <c r="E287" s="43" t="s">
        <v>113</v>
      </c>
      <c r="F287" s="43"/>
      <c r="G287" s="44">
        <f aca="true" t="shared" si="49" ref="G287:I288">G288</f>
        <v>44837724.01</v>
      </c>
      <c r="H287" s="44">
        <f t="shared" si="49"/>
        <v>41445530</v>
      </c>
      <c r="I287" s="44">
        <f t="shared" si="49"/>
        <v>41445530</v>
      </c>
      <c r="J287" s="100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25" customFormat="1" ht="24">
      <c r="A288" s="38">
        <v>280</v>
      </c>
      <c r="B288" s="39" t="s">
        <v>64</v>
      </c>
      <c r="C288" s="37" t="s">
        <v>307</v>
      </c>
      <c r="D288" s="43" t="s">
        <v>266</v>
      </c>
      <c r="E288" s="43" t="s">
        <v>113</v>
      </c>
      <c r="F288" s="43" t="s">
        <v>308</v>
      </c>
      <c r="G288" s="44">
        <f t="shared" si="49"/>
        <v>44837724.01</v>
      </c>
      <c r="H288" s="44">
        <f t="shared" si="49"/>
        <v>41445530</v>
      </c>
      <c r="I288" s="44">
        <f t="shared" si="49"/>
        <v>41445530</v>
      </c>
      <c r="J288" s="100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25" customFormat="1" ht="12.75">
      <c r="A289" s="38">
        <v>281</v>
      </c>
      <c r="B289" s="39" t="s">
        <v>64</v>
      </c>
      <c r="C289" s="37" t="s">
        <v>309</v>
      </c>
      <c r="D289" s="43" t="s">
        <v>266</v>
      </c>
      <c r="E289" s="43" t="s">
        <v>113</v>
      </c>
      <c r="F289" s="43" t="s">
        <v>310</v>
      </c>
      <c r="G289" s="44">
        <f>41445530+3392194.01</f>
        <v>44837724.01</v>
      </c>
      <c r="H289" s="44">
        <v>41445530</v>
      </c>
      <c r="I289" s="44">
        <v>41445530</v>
      </c>
      <c r="J289" s="100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2" customFormat="1" ht="60">
      <c r="A290" s="38">
        <v>282</v>
      </c>
      <c r="B290" s="39" t="s">
        <v>64</v>
      </c>
      <c r="C290" s="42" t="s">
        <v>364</v>
      </c>
      <c r="D290" s="43" t="s">
        <v>266</v>
      </c>
      <c r="E290" s="43" t="s">
        <v>114</v>
      </c>
      <c r="F290" s="43"/>
      <c r="G290" s="44">
        <f aca="true" t="shared" si="50" ref="G290:I291">G291</f>
        <v>8710190</v>
      </c>
      <c r="H290" s="44">
        <f t="shared" si="50"/>
        <v>8710186.17</v>
      </c>
      <c r="I290" s="44">
        <f t="shared" si="50"/>
        <v>8710186.17</v>
      </c>
      <c r="J290" s="100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25" customFormat="1" ht="24">
      <c r="A291" s="38">
        <v>283</v>
      </c>
      <c r="B291" s="39" t="s">
        <v>64</v>
      </c>
      <c r="C291" s="37" t="s">
        <v>307</v>
      </c>
      <c r="D291" s="43" t="s">
        <v>266</v>
      </c>
      <c r="E291" s="43" t="s">
        <v>114</v>
      </c>
      <c r="F291" s="43" t="s">
        <v>308</v>
      </c>
      <c r="G291" s="44">
        <f t="shared" si="50"/>
        <v>8710190</v>
      </c>
      <c r="H291" s="44">
        <f t="shared" si="50"/>
        <v>8710186.17</v>
      </c>
      <c r="I291" s="44">
        <f t="shared" si="50"/>
        <v>8710186.17</v>
      </c>
      <c r="J291" s="100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25" customFormat="1" ht="12.75">
      <c r="A292" s="38">
        <v>284</v>
      </c>
      <c r="B292" s="39" t="s">
        <v>64</v>
      </c>
      <c r="C292" s="37" t="s">
        <v>309</v>
      </c>
      <c r="D292" s="43" t="s">
        <v>266</v>
      </c>
      <c r="E292" s="43" t="s">
        <v>114</v>
      </c>
      <c r="F292" s="43" t="s">
        <v>310</v>
      </c>
      <c r="G292" s="44">
        <v>8710190</v>
      </c>
      <c r="H292" s="44">
        <v>8710186.17</v>
      </c>
      <c r="I292" s="44">
        <v>8710186.17</v>
      </c>
      <c r="J292" s="100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2" customFormat="1" ht="193.5" customHeight="1">
      <c r="A293" s="38">
        <v>285</v>
      </c>
      <c r="B293" s="39" t="s">
        <v>64</v>
      </c>
      <c r="C293" s="42" t="s">
        <v>363</v>
      </c>
      <c r="D293" s="43" t="s">
        <v>266</v>
      </c>
      <c r="E293" s="43" t="s">
        <v>115</v>
      </c>
      <c r="F293" s="43"/>
      <c r="G293" s="44">
        <f aca="true" t="shared" si="51" ref="G293:I294">G294</f>
        <v>108375700</v>
      </c>
      <c r="H293" s="44">
        <f t="shared" si="51"/>
        <v>108375700</v>
      </c>
      <c r="I293" s="44">
        <f t="shared" si="51"/>
        <v>108375700</v>
      </c>
      <c r="J293" s="100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25" customFormat="1" ht="24">
      <c r="A294" s="38">
        <v>286</v>
      </c>
      <c r="B294" s="39" t="s">
        <v>64</v>
      </c>
      <c r="C294" s="37" t="s">
        <v>307</v>
      </c>
      <c r="D294" s="43" t="s">
        <v>266</v>
      </c>
      <c r="E294" s="43" t="s">
        <v>115</v>
      </c>
      <c r="F294" s="43" t="s">
        <v>308</v>
      </c>
      <c r="G294" s="44">
        <f t="shared" si="51"/>
        <v>108375700</v>
      </c>
      <c r="H294" s="44">
        <f t="shared" si="51"/>
        <v>108375700</v>
      </c>
      <c r="I294" s="44">
        <f t="shared" si="51"/>
        <v>108375700</v>
      </c>
      <c r="J294" s="100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25" customFormat="1" ht="12.75">
      <c r="A295" s="38">
        <v>287</v>
      </c>
      <c r="B295" s="39" t="s">
        <v>64</v>
      </c>
      <c r="C295" s="37" t="s">
        <v>309</v>
      </c>
      <c r="D295" s="43" t="s">
        <v>266</v>
      </c>
      <c r="E295" s="43" t="s">
        <v>115</v>
      </c>
      <c r="F295" s="43" t="s">
        <v>310</v>
      </c>
      <c r="G295" s="44">
        <v>108375700</v>
      </c>
      <c r="H295" s="44">
        <v>108375700</v>
      </c>
      <c r="I295" s="44">
        <v>108375700</v>
      </c>
      <c r="J295" s="100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10" ht="12.75">
      <c r="A296" s="38">
        <v>288</v>
      </c>
      <c r="B296" s="39" t="s">
        <v>64</v>
      </c>
      <c r="C296" s="53" t="s">
        <v>290</v>
      </c>
      <c r="D296" s="43" t="s">
        <v>289</v>
      </c>
      <c r="E296" s="43"/>
      <c r="F296" s="43"/>
      <c r="G296" s="44">
        <f>G297</f>
        <v>3570070</v>
      </c>
      <c r="H296" s="44">
        <f>H297</f>
        <v>3570070</v>
      </c>
      <c r="I296" s="44">
        <f>I297</f>
        <v>3570070</v>
      </c>
      <c r="J296" s="100"/>
    </row>
    <row r="297" spans="1:256" s="25" customFormat="1" ht="24">
      <c r="A297" s="38">
        <v>289</v>
      </c>
      <c r="B297" s="39" t="s">
        <v>64</v>
      </c>
      <c r="C297" s="42" t="s">
        <v>358</v>
      </c>
      <c r="D297" s="43" t="s">
        <v>289</v>
      </c>
      <c r="E297" s="43" t="s">
        <v>31</v>
      </c>
      <c r="F297" s="43"/>
      <c r="G297" s="44">
        <f>G298+G317+G302+G311</f>
        <v>3570070</v>
      </c>
      <c r="H297" s="44">
        <f>H298+H317+H302+H311</f>
        <v>3570070</v>
      </c>
      <c r="I297" s="44">
        <f>I298+I317+I302+I311</f>
        <v>3570070</v>
      </c>
      <c r="J297" s="100"/>
      <c r="K297" s="29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25" customFormat="1" ht="24">
      <c r="A298" s="38">
        <v>290</v>
      </c>
      <c r="B298" s="39" t="s">
        <v>64</v>
      </c>
      <c r="C298" s="37" t="s">
        <v>359</v>
      </c>
      <c r="D298" s="43" t="s">
        <v>289</v>
      </c>
      <c r="E298" s="43" t="s">
        <v>111</v>
      </c>
      <c r="F298" s="43"/>
      <c r="G298" s="44">
        <f aca="true" t="shared" si="52" ref="G298:I300">G299</f>
        <v>1356800</v>
      </c>
      <c r="H298" s="44">
        <f t="shared" si="52"/>
        <v>1356800</v>
      </c>
      <c r="I298" s="44">
        <f t="shared" si="52"/>
        <v>1356800</v>
      </c>
      <c r="J298" s="100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2" customFormat="1" ht="72">
      <c r="A299" s="38">
        <v>291</v>
      </c>
      <c r="B299" s="39" t="s">
        <v>64</v>
      </c>
      <c r="C299" s="37" t="s">
        <v>360</v>
      </c>
      <c r="D299" s="43" t="s">
        <v>289</v>
      </c>
      <c r="E299" s="43" t="s">
        <v>116</v>
      </c>
      <c r="F299" s="43"/>
      <c r="G299" s="44">
        <f t="shared" si="52"/>
        <v>1356800</v>
      </c>
      <c r="H299" s="44">
        <f t="shared" si="52"/>
        <v>1356800</v>
      </c>
      <c r="I299" s="44">
        <f t="shared" si="52"/>
        <v>1356800</v>
      </c>
      <c r="J299" s="100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25" customFormat="1" ht="24">
      <c r="A300" s="38">
        <v>292</v>
      </c>
      <c r="B300" s="39" t="s">
        <v>64</v>
      </c>
      <c r="C300" s="37" t="s">
        <v>307</v>
      </c>
      <c r="D300" s="43" t="s">
        <v>289</v>
      </c>
      <c r="E300" s="43" t="s">
        <v>116</v>
      </c>
      <c r="F300" s="43" t="s">
        <v>308</v>
      </c>
      <c r="G300" s="44">
        <f t="shared" si="52"/>
        <v>1356800</v>
      </c>
      <c r="H300" s="44">
        <f t="shared" si="52"/>
        <v>1356800</v>
      </c>
      <c r="I300" s="44">
        <f t="shared" si="52"/>
        <v>1356800</v>
      </c>
      <c r="J300" s="100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25" customFormat="1" ht="15" customHeight="1">
      <c r="A301" s="38">
        <v>293</v>
      </c>
      <c r="B301" s="39" t="s">
        <v>64</v>
      </c>
      <c r="C301" s="37" t="s">
        <v>309</v>
      </c>
      <c r="D301" s="43" t="s">
        <v>289</v>
      </c>
      <c r="E301" s="43" t="s">
        <v>116</v>
      </c>
      <c r="F301" s="43" t="s">
        <v>310</v>
      </c>
      <c r="G301" s="44">
        <v>1356800</v>
      </c>
      <c r="H301" s="44">
        <v>1356800</v>
      </c>
      <c r="I301" s="44">
        <v>1356800</v>
      </c>
      <c r="J301" s="100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25" customFormat="1" ht="15" customHeight="1">
      <c r="A302" s="38">
        <v>294</v>
      </c>
      <c r="B302" s="39" t="s">
        <v>64</v>
      </c>
      <c r="C302" s="42" t="s">
        <v>361</v>
      </c>
      <c r="D302" s="43" t="s">
        <v>289</v>
      </c>
      <c r="E302" s="43" t="s">
        <v>217</v>
      </c>
      <c r="F302" s="43"/>
      <c r="G302" s="44">
        <f>G303+G308</f>
        <v>785000</v>
      </c>
      <c r="H302" s="44">
        <f>H303+H308</f>
        <v>785000</v>
      </c>
      <c r="I302" s="44">
        <f>I303+I308</f>
        <v>785000</v>
      </c>
      <c r="J302" s="100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80" customFormat="1" ht="52.5" customHeight="1">
      <c r="A303" s="38">
        <v>295</v>
      </c>
      <c r="B303" s="39" t="s">
        <v>64</v>
      </c>
      <c r="C303" s="42" t="s">
        <v>362</v>
      </c>
      <c r="D303" s="43" t="s">
        <v>289</v>
      </c>
      <c r="E303" s="43" t="s">
        <v>218</v>
      </c>
      <c r="F303" s="43"/>
      <c r="G303" s="44">
        <f>G305+G307</f>
        <v>685000</v>
      </c>
      <c r="H303" s="44">
        <f>H305+H307</f>
        <v>685000</v>
      </c>
      <c r="I303" s="44">
        <f>I305+I307</f>
        <v>685000</v>
      </c>
      <c r="J303" s="100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25" customFormat="1" ht="23.25" customHeight="1">
      <c r="A304" s="38">
        <v>296</v>
      </c>
      <c r="B304" s="39" t="s">
        <v>64</v>
      </c>
      <c r="C304" s="37" t="s">
        <v>229</v>
      </c>
      <c r="D304" s="43" t="s">
        <v>289</v>
      </c>
      <c r="E304" s="43" t="s">
        <v>218</v>
      </c>
      <c r="F304" s="43" t="s">
        <v>233</v>
      </c>
      <c r="G304" s="44">
        <f>G305</f>
        <v>151300</v>
      </c>
      <c r="H304" s="44">
        <f>H305</f>
        <v>85000</v>
      </c>
      <c r="I304" s="44">
        <f>I305</f>
        <v>85000</v>
      </c>
      <c r="J304" s="100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25" customFormat="1" ht="24" customHeight="1">
      <c r="A305" s="38">
        <v>297</v>
      </c>
      <c r="B305" s="39" t="s">
        <v>64</v>
      </c>
      <c r="C305" s="37" t="s">
        <v>230</v>
      </c>
      <c r="D305" s="43" t="s">
        <v>289</v>
      </c>
      <c r="E305" s="43" t="s">
        <v>218</v>
      </c>
      <c r="F305" s="43" t="s">
        <v>234</v>
      </c>
      <c r="G305" s="44">
        <v>151300</v>
      </c>
      <c r="H305" s="44">
        <f>30000+55000</f>
        <v>85000</v>
      </c>
      <c r="I305" s="44">
        <f>30000+55000</f>
        <v>85000</v>
      </c>
      <c r="J305" s="100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25" customFormat="1" ht="28.5" customHeight="1">
      <c r="A306" s="38">
        <v>298</v>
      </c>
      <c r="B306" s="39" t="s">
        <v>64</v>
      </c>
      <c r="C306" s="37" t="s">
        <v>307</v>
      </c>
      <c r="D306" s="43" t="s">
        <v>289</v>
      </c>
      <c r="E306" s="43" t="s">
        <v>218</v>
      </c>
      <c r="F306" s="43" t="s">
        <v>308</v>
      </c>
      <c r="G306" s="44">
        <f>G307</f>
        <v>533700</v>
      </c>
      <c r="H306" s="44">
        <f>H307</f>
        <v>600000</v>
      </c>
      <c r="I306" s="44">
        <f>I307</f>
        <v>600000</v>
      </c>
      <c r="J306" s="100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25" customFormat="1" ht="22.5" customHeight="1">
      <c r="A307" s="38">
        <v>299</v>
      </c>
      <c r="B307" s="39" t="s">
        <v>64</v>
      </c>
      <c r="C307" s="37" t="s">
        <v>309</v>
      </c>
      <c r="D307" s="43" t="s">
        <v>289</v>
      </c>
      <c r="E307" s="43" t="s">
        <v>218</v>
      </c>
      <c r="F307" s="43" t="s">
        <v>310</v>
      </c>
      <c r="G307" s="44">
        <v>533700</v>
      </c>
      <c r="H307" s="44">
        <f>205000+170000+150000+75000</f>
        <v>600000</v>
      </c>
      <c r="I307" s="44">
        <f>205000+170000+150000+75000</f>
        <v>600000</v>
      </c>
      <c r="J307" s="100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80" customFormat="1" ht="22.5" customHeight="1">
      <c r="A308" s="38">
        <v>300</v>
      </c>
      <c r="B308" s="39" t="s">
        <v>64</v>
      </c>
      <c r="C308" s="37" t="s">
        <v>333</v>
      </c>
      <c r="D308" s="43" t="s">
        <v>289</v>
      </c>
      <c r="E308" s="43" t="s">
        <v>219</v>
      </c>
      <c r="F308" s="43"/>
      <c r="G308" s="44">
        <f aca="true" t="shared" si="53" ref="G308:I309">G309</f>
        <v>100000</v>
      </c>
      <c r="H308" s="44">
        <f t="shared" si="53"/>
        <v>100000</v>
      </c>
      <c r="I308" s="44">
        <f t="shared" si="53"/>
        <v>100000</v>
      </c>
      <c r="J308" s="100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25" customFormat="1" ht="22.5" customHeight="1">
      <c r="A309" s="38">
        <v>301</v>
      </c>
      <c r="B309" s="39" t="s">
        <v>64</v>
      </c>
      <c r="C309" s="79" t="s">
        <v>315</v>
      </c>
      <c r="D309" s="43" t="s">
        <v>289</v>
      </c>
      <c r="E309" s="43" t="s">
        <v>219</v>
      </c>
      <c r="F309" s="43" t="s">
        <v>314</v>
      </c>
      <c r="G309" s="44">
        <f t="shared" si="53"/>
        <v>100000</v>
      </c>
      <c r="H309" s="44">
        <f t="shared" si="53"/>
        <v>100000</v>
      </c>
      <c r="I309" s="44">
        <f t="shared" si="53"/>
        <v>100000</v>
      </c>
      <c r="J309" s="100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25" customFormat="1" ht="22.5" customHeight="1">
      <c r="A310" s="38">
        <v>302</v>
      </c>
      <c r="B310" s="39" t="s">
        <v>64</v>
      </c>
      <c r="C310" s="79" t="s">
        <v>329</v>
      </c>
      <c r="D310" s="43" t="s">
        <v>289</v>
      </c>
      <c r="E310" s="43" t="s">
        <v>219</v>
      </c>
      <c r="F310" s="43" t="s">
        <v>328</v>
      </c>
      <c r="G310" s="44">
        <v>100000</v>
      </c>
      <c r="H310" s="44">
        <v>100000</v>
      </c>
      <c r="I310" s="44">
        <v>100000</v>
      </c>
      <c r="J310" s="100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25" customFormat="1" ht="33.75" customHeight="1">
      <c r="A311" s="38">
        <v>303</v>
      </c>
      <c r="B311" s="39" t="s">
        <v>64</v>
      </c>
      <c r="C311" s="53" t="s">
        <v>414</v>
      </c>
      <c r="D311" s="43" t="s">
        <v>289</v>
      </c>
      <c r="E311" s="43" t="s">
        <v>220</v>
      </c>
      <c r="F311" s="43"/>
      <c r="G311" s="44">
        <f>G312</f>
        <v>1053370</v>
      </c>
      <c r="H311" s="44">
        <f>H312</f>
        <v>1053370</v>
      </c>
      <c r="I311" s="44">
        <f>I312</f>
        <v>1053370</v>
      </c>
      <c r="J311" s="100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80" customFormat="1" ht="56.25" customHeight="1">
      <c r="A312" s="38">
        <v>304</v>
      </c>
      <c r="B312" s="39" t="s">
        <v>64</v>
      </c>
      <c r="C312" s="53" t="s">
        <v>19</v>
      </c>
      <c r="D312" s="43" t="s">
        <v>289</v>
      </c>
      <c r="E312" s="43" t="s">
        <v>221</v>
      </c>
      <c r="F312" s="43"/>
      <c r="G312" s="44">
        <f>G313+G315</f>
        <v>1053370</v>
      </c>
      <c r="H312" s="44">
        <v>1053370</v>
      </c>
      <c r="I312" s="44">
        <f>I313+I315</f>
        <v>1053370</v>
      </c>
      <c r="J312" s="100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25" customFormat="1" ht="27.75" customHeight="1">
      <c r="A313" s="38">
        <v>305</v>
      </c>
      <c r="B313" s="39" t="s">
        <v>64</v>
      </c>
      <c r="C313" s="37" t="s">
        <v>229</v>
      </c>
      <c r="D313" s="43" t="s">
        <v>289</v>
      </c>
      <c r="E313" s="43" t="s">
        <v>221</v>
      </c>
      <c r="F313" s="43" t="s">
        <v>233</v>
      </c>
      <c r="G313" s="44">
        <f>G314</f>
        <v>184908</v>
      </c>
      <c r="H313" s="44">
        <f>H314</f>
        <v>184908</v>
      </c>
      <c r="I313" s="44">
        <f>I314</f>
        <v>184908</v>
      </c>
      <c r="J313" s="100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25" customFormat="1" ht="30.75" customHeight="1">
      <c r="A314" s="38">
        <v>306</v>
      </c>
      <c r="B314" s="39" t="s">
        <v>64</v>
      </c>
      <c r="C314" s="37" t="s">
        <v>230</v>
      </c>
      <c r="D314" s="43" t="s">
        <v>289</v>
      </c>
      <c r="E314" s="43" t="s">
        <v>221</v>
      </c>
      <c r="F314" s="43" t="s">
        <v>234</v>
      </c>
      <c r="G314" s="44">
        <v>184908</v>
      </c>
      <c r="H314" s="44">
        <v>184908</v>
      </c>
      <c r="I314" s="44">
        <v>184908</v>
      </c>
      <c r="J314" s="100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25" customFormat="1" ht="29.25" customHeight="1">
      <c r="A315" s="38">
        <v>307</v>
      </c>
      <c r="B315" s="39" t="s">
        <v>64</v>
      </c>
      <c r="C315" s="37" t="s">
        <v>307</v>
      </c>
      <c r="D315" s="43" t="s">
        <v>289</v>
      </c>
      <c r="E315" s="43" t="s">
        <v>221</v>
      </c>
      <c r="F315" s="43" t="s">
        <v>308</v>
      </c>
      <c r="G315" s="44">
        <f>G316</f>
        <v>868462</v>
      </c>
      <c r="H315" s="44">
        <f>H316</f>
        <v>868462</v>
      </c>
      <c r="I315" s="44">
        <f>I316</f>
        <v>868462</v>
      </c>
      <c r="J315" s="100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25" customFormat="1" ht="13.5" customHeight="1">
      <c r="A316" s="38">
        <v>308</v>
      </c>
      <c r="B316" s="39" t="s">
        <v>64</v>
      </c>
      <c r="C316" s="37" t="s">
        <v>309</v>
      </c>
      <c r="D316" s="43" t="s">
        <v>289</v>
      </c>
      <c r="E316" s="43" t="s">
        <v>221</v>
      </c>
      <c r="F316" s="43" t="s">
        <v>310</v>
      </c>
      <c r="G316" s="44">
        <v>868462</v>
      </c>
      <c r="H316" s="44">
        <v>868462</v>
      </c>
      <c r="I316" s="44">
        <v>868462</v>
      </c>
      <c r="J316" s="100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25" customFormat="1" ht="24.75" customHeight="1">
      <c r="A317" s="38">
        <v>309</v>
      </c>
      <c r="B317" s="39" t="s">
        <v>64</v>
      </c>
      <c r="C317" s="37" t="s">
        <v>319</v>
      </c>
      <c r="D317" s="43" t="s">
        <v>289</v>
      </c>
      <c r="E317" s="43" t="s">
        <v>317</v>
      </c>
      <c r="F317" s="43"/>
      <c r="G317" s="44">
        <f>G318</f>
        <v>374900</v>
      </c>
      <c r="H317" s="44">
        <f>H318</f>
        <v>374900</v>
      </c>
      <c r="I317" s="44">
        <f>I318</f>
        <v>374900</v>
      </c>
      <c r="J317" s="100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2" customFormat="1" ht="99" customHeight="1">
      <c r="A318" s="38">
        <v>310</v>
      </c>
      <c r="B318" s="39" t="s">
        <v>64</v>
      </c>
      <c r="C318" s="37" t="s">
        <v>415</v>
      </c>
      <c r="D318" s="43" t="s">
        <v>289</v>
      </c>
      <c r="E318" s="43" t="s">
        <v>321</v>
      </c>
      <c r="F318" s="43"/>
      <c r="G318" s="44">
        <v>374900</v>
      </c>
      <c r="H318" s="44">
        <v>374900</v>
      </c>
      <c r="I318" s="44">
        <v>374900</v>
      </c>
      <c r="J318" s="100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25" customFormat="1" ht="26.25" customHeight="1">
      <c r="A319" s="38">
        <v>311</v>
      </c>
      <c r="B319" s="39" t="s">
        <v>64</v>
      </c>
      <c r="C319" s="37" t="s">
        <v>229</v>
      </c>
      <c r="D319" s="43" t="s">
        <v>289</v>
      </c>
      <c r="E319" s="43" t="s">
        <v>321</v>
      </c>
      <c r="F319" s="43" t="s">
        <v>233</v>
      </c>
      <c r="G319" s="44">
        <f>G320</f>
        <v>374900</v>
      </c>
      <c r="H319" s="44">
        <f>H320</f>
        <v>374900</v>
      </c>
      <c r="I319" s="44">
        <v>0</v>
      </c>
      <c r="J319" s="100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25" customFormat="1" ht="24.75" customHeight="1">
      <c r="A320" s="38">
        <v>312</v>
      </c>
      <c r="B320" s="39" t="s">
        <v>64</v>
      </c>
      <c r="C320" s="37" t="s">
        <v>230</v>
      </c>
      <c r="D320" s="43" t="s">
        <v>289</v>
      </c>
      <c r="E320" s="43" t="s">
        <v>321</v>
      </c>
      <c r="F320" s="43" t="s">
        <v>234</v>
      </c>
      <c r="G320" s="44">
        <v>374900</v>
      </c>
      <c r="H320" s="44">
        <v>374900</v>
      </c>
      <c r="I320" s="44">
        <v>374900</v>
      </c>
      <c r="J320" s="100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11" ht="12.75">
      <c r="A321" s="38">
        <v>313</v>
      </c>
      <c r="B321" s="39" t="s">
        <v>64</v>
      </c>
      <c r="C321" s="60" t="s">
        <v>288</v>
      </c>
      <c r="D321" s="43" t="s">
        <v>287</v>
      </c>
      <c r="E321" s="43"/>
      <c r="F321" s="43"/>
      <c r="G321" s="44">
        <f aca="true" t="shared" si="54" ref="G321:I322">G322</f>
        <v>14224626.53</v>
      </c>
      <c r="H321" s="44">
        <f t="shared" si="54"/>
        <v>13501093.149999999</v>
      </c>
      <c r="I321" s="44">
        <f t="shared" si="54"/>
        <v>13501093.149999999</v>
      </c>
      <c r="J321" s="100"/>
      <c r="K321" s="27"/>
    </row>
    <row r="322" spans="1:256" s="25" customFormat="1" ht="24">
      <c r="A322" s="38">
        <v>314</v>
      </c>
      <c r="B322" s="39" t="s">
        <v>64</v>
      </c>
      <c r="C322" s="42" t="s">
        <v>358</v>
      </c>
      <c r="D322" s="43" t="s">
        <v>287</v>
      </c>
      <c r="E322" s="43" t="s">
        <v>31</v>
      </c>
      <c r="F322" s="43"/>
      <c r="G322" s="44">
        <f>G323</f>
        <v>14224626.53</v>
      </c>
      <c r="H322" s="44">
        <f t="shared" si="54"/>
        <v>13501093.149999999</v>
      </c>
      <c r="I322" s="44">
        <f t="shared" si="54"/>
        <v>13501093.149999999</v>
      </c>
      <c r="J322" s="100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25" customFormat="1" ht="24">
      <c r="A323" s="38">
        <v>315</v>
      </c>
      <c r="B323" s="39" t="s">
        <v>64</v>
      </c>
      <c r="C323" s="37" t="s">
        <v>319</v>
      </c>
      <c r="D323" s="43" t="s">
        <v>287</v>
      </c>
      <c r="E323" s="43" t="s">
        <v>317</v>
      </c>
      <c r="F323" s="43"/>
      <c r="G323" s="44">
        <f>G324+G331+G336</f>
        <v>14224626.53</v>
      </c>
      <c r="H323" s="44">
        <f>H324+H331</f>
        <v>13501093.149999999</v>
      </c>
      <c r="I323" s="44">
        <f>I324+I331</f>
        <v>13501093.149999999</v>
      </c>
      <c r="J323" s="100"/>
      <c r="K323" s="29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2" customFormat="1" ht="63.75" customHeight="1">
      <c r="A324" s="38">
        <v>316</v>
      </c>
      <c r="B324" s="39" t="s">
        <v>64</v>
      </c>
      <c r="C324" s="37" t="s">
        <v>416</v>
      </c>
      <c r="D324" s="43" t="s">
        <v>287</v>
      </c>
      <c r="E324" s="43" t="s">
        <v>318</v>
      </c>
      <c r="F324" s="43"/>
      <c r="G324" s="44">
        <f>G325+G327+G329</f>
        <v>4168874.45</v>
      </c>
      <c r="H324" s="44">
        <v>4168874.45</v>
      </c>
      <c r="I324" s="44">
        <v>4168874.45</v>
      </c>
      <c r="J324" s="100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25" customFormat="1" ht="60">
      <c r="A325" s="38">
        <v>317</v>
      </c>
      <c r="B325" s="39" t="s">
        <v>64</v>
      </c>
      <c r="C325" s="42" t="s">
        <v>181</v>
      </c>
      <c r="D325" s="43" t="s">
        <v>287</v>
      </c>
      <c r="E325" s="43" t="s">
        <v>318</v>
      </c>
      <c r="F325" s="43" t="s">
        <v>231</v>
      </c>
      <c r="G325" s="44">
        <f>G326</f>
        <v>3539674.45</v>
      </c>
      <c r="H325" s="44">
        <f>H326</f>
        <v>3539674.45</v>
      </c>
      <c r="I325" s="44">
        <f>I326</f>
        <v>3539674.45</v>
      </c>
      <c r="J325" s="100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25" customFormat="1" ht="24">
      <c r="A326" s="38">
        <v>318</v>
      </c>
      <c r="B326" s="39" t="s">
        <v>64</v>
      </c>
      <c r="C326" s="42" t="s">
        <v>340</v>
      </c>
      <c r="D326" s="43" t="s">
        <v>287</v>
      </c>
      <c r="E326" s="43" t="s">
        <v>318</v>
      </c>
      <c r="F326" s="43" t="s">
        <v>232</v>
      </c>
      <c r="G326" s="44">
        <v>3539674.45</v>
      </c>
      <c r="H326" s="44">
        <v>3539674.45</v>
      </c>
      <c r="I326" s="44">
        <v>3539674.45</v>
      </c>
      <c r="J326" s="100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25" customFormat="1" ht="24">
      <c r="A327" s="38">
        <v>319</v>
      </c>
      <c r="B327" s="39" t="s">
        <v>64</v>
      </c>
      <c r="C327" s="37" t="s">
        <v>229</v>
      </c>
      <c r="D327" s="43" t="s">
        <v>287</v>
      </c>
      <c r="E327" s="43" t="s">
        <v>318</v>
      </c>
      <c r="F327" s="43" t="s">
        <v>233</v>
      </c>
      <c r="G327" s="44">
        <f>G328</f>
        <v>627700</v>
      </c>
      <c r="H327" s="44">
        <f>H328</f>
        <v>627700</v>
      </c>
      <c r="I327" s="44">
        <f>I328</f>
        <v>627700</v>
      </c>
      <c r="J327" s="100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25" customFormat="1" ht="24">
      <c r="A328" s="38">
        <v>320</v>
      </c>
      <c r="B328" s="39" t="s">
        <v>64</v>
      </c>
      <c r="C328" s="37" t="s">
        <v>230</v>
      </c>
      <c r="D328" s="43" t="s">
        <v>287</v>
      </c>
      <c r="E328" s="43" t="s">
        <v>318</v>
      </c>
      <c r="F328" s="43" t="s">
        <v>234</v>
      </c>
      <c r="G328" s="44">
        <v>627700</v>
      </c>
      <c r="H328" s="44">
        <v>627700</v>
      </c>
      <c r="I328" s="44">
        <v>627700</v>
      </c>
      <c r="J328" s="100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25" customFormat="1" ht="12.75">
      <c r="A329" s="38">
        <v>321</v>
      </c>
      <c r="B329" s="39"/>
      <c r="C329" s="79" t="s">
        <v>327</v>
      </c>
      <c r="D329" s="43" t="s">
        <v>287</v>
      </c>
      <c r="E329" s="43" t="s">
        <v>318</v>
      </c>
      <c r="F329" s="43" t="s">
        <v>154</v>
      </c>
      <c r="G329" s="44">
        <f>G330</f>
        <v>1500</v>
      </c>
      <c r="H329" s="44">
        <f>H330</f>
        <v>1500</v>
      </c>
      <c r="I329" s="44">
        <f>I330</f>
        <v>1500</v>
      </c>
      <c r="J329" s="100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25" customFormat="1" ht="12.75">
      <c r="A330" s="38">
        <v>322</v>
      </c>
      <c r="B330" s="39"/>
      <c r="C330" s="79" t="s">
        <v>132</v>
      </c>
      <c r="D330" s="43" t="s">
        <v>287</v>
      </c>
      <c r="E330" s="43" t="s">
        <v>318</v>
      </c>
      <c r="F330" s="43" t="s">
        <v>298</v>
      </c>
      <c r="G330" s="44">
        <v>1500</v>
      </c>
      <c r="H330" s="44">
        <v>1500</v>
      </c>
      <c r="I330" s="44">
        <v>1500</v>
      </c>
      <c r="J330" s="100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2" customFormat="1" ht="57.75" customHeight="1">
      <c r="A331" s="38">
        <v>323</v>
      </c>
      <c r="B331" s="39" t="s">
        <v>64</v>
      </c>
      <c r="C331" s="42" t="s">
        <v>9</v>
      </c>
      <c r="D331" s="43" t="s">
        <v>287</v>
      </c>
      <c r="E331" s="43" t="s">
        <v>320</v>
      </c>
      <c r="F331" s="43"/>
      <c r="G331" s="44">
        <f>G332+G334</f>
        <v>9332218.7</v>
      </c>
      <c r="H331" s="44">
        <f>H332+H334</f>
        <v>9332218.7</v>
      </c>
      <c r="I331" s="44">
        <f>I332+I334</f>
        <v>9332218.7</v>
      </c>
      <c r="J331" s="100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25" customFormat="1" ht="48">
      <c r="A332" s="38">
        <v>324</v>
      </c>
      <c r="B332" s="39" t="s">
        <v>64</v>
      </c>
      <c r="C332" s="42" t="s">
        <v>339</v>
      </c>
      <c r="D332" s="43" t="s">
        <v>287</v>
      </c>
      <c r="E332" s="43" t="s">
        <v>320</v>
      </c>
      <c r="F332" s="43" t="s">
        <v>231</v>
      </c>
      <c r="G332" s="44">
        <f>G333</f>
        <v>8935894.03</v>
      </c>
      <c r="H332" s="44">
        <f>H333</f>
        <v>8946554.03</v>
      </c>
      <c r="I332" s="44">
        <f>I333</f>
        <v>8946554.03</v>
      </c>
      <c r="J332" s="100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25" customFormat="1" ht="12.75">
      <c r="A333" s="38">
        <v>325</v>
      </c>
      <c r="B333" s="39" t="s">
        <v>64</v>
      </c>
      <c r="C333" s="37" t="s">
        <v>167</v>
      </c>
      <c r="D333" s="43" t="s">
        <v>287</v>
      </c>
      <c r="E333" s="43" t="s">
        <v>320</v>
      </c>
      <c r="F333" s="43" t="s">
        <v>166</v>
      </c>
      <c r="G333" s="44">
        <v>8935894.03</v>
      </c>
      <c r="H333" s="44">
        <v>8946554.03</v>
      </c>
      <c r="I333" s="44">
        <v>8946554.03</v>
      </c>
      <c r="J333" s="100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25" customFormat="1" ht="24">
      <c r="A334" s="38">
        <v>326</v>
      </c>
      <c r="B334" s="39" t="s">
        <v>64</v>
      </c>
      <c r="C334" s="37" t="s">
        <v>229</v>
      </c>
      <c r="D334" s="43" t="s">
        <v>287</v>
      </c>
      <c r="E334" s="43" t="s">
        <v>320</v>
      </c>
      <c r="F334" s="43" t="s">
        <v>233</v>
      </c>
      <c r="G334" s="44">
        <f>G335</f>
        <v>396324.67</v>
      </c>
      <c r="H334" s="44">
        <f>H335</f>
        <v>385664.67</v>
      </c>
      <c r="I334" s="44">
        <f>I335</f>
        <v>385664.67</v>
      </c>
      <c r="J334" s="100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25" customFormat="1" ht="24">
      <c r="A335" s="38">
        <v>327</v>
      </c>
      <c r="B335" s="39" t="s">
        <v>64</v>
      </c>
      <c r="C335" s="37" t="s">
        <v>230</v>
      </c>
      <c r="D335" s="43" t="s">
        <v>287</v>
      </c>
      <c r="E335" s="43" t="s">
        <v>320</v>
      </c>
      <c r="F335" s="43" t="s">
        <v>234</v>
      </c>
      <c r="G335" s="44">
        <v>396324.67</v>
      </c>
      <c r="H335" s="44">
        <v>385664.67</v>
      </c>
      <c r="I335" s="44">
        <v>385664.67</v>
      </c>
      <c r="J335" s="100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2" customFormat="1" ht="60">
      <c r="A336" s="38">
        <v>328</v>
      </c>
      <c r="B336" s="39" t="s">
        <v>64</v>
      </c>
      <c r="C336" s="53" t="s">
        <v>417</v>
      </c>
      <c r="D336" s="43" t="s">
        <v>287</v>
      </c>
      <c r="E336" s="43" t="s">
        <v>198</v>
      </c>
      <c r="F336" s="43"/>
      <c r="G336" s="44">
        <f>G337+G339+G341</f>
        <v>723533.38</v>
      </c>
      <c r="H336" s="44">
        <f>H337+H339+H341</f>
        <v>723533.38</v>
      </c>
      <c r="I336" s="44">
        <f>I337+I339+I341</f>
        <v>723533.38</v>
      </c>
      <c r="J336" s="100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25" customFormat="1" ht="48">
      <c r="A337" s="38">
        <v>329</v>
      </c>
      <c r="B337" s="39" t="s">
        <v>64</v>
      </c>
      <c r="C337" s="42" t="s">
        <v>339</v>
      </c>
      <c r="D337" s="43" t="s">
        <v>287</v>
      </c>
      <c r="E337" s="43" t="s">
        <v>198</v>
      </c>
      <c r="F337" s="43" t="s">
        <v>231</v>
      </c>
      <c r="G337" s="44">
        <f>G338</f>
        <v>596792.08</v>
      </c>
      <c r="H337" s="44">
        <f>H338</f>
        <v>596792.08</v>
      </c>
      <c r="I337" s="44">
        <f>I338</f>
        <v>596792.08</v>
      </c>
      <c r="J337" s="100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25" customFormat="1" ht="12.75">
      <c r="A338" s="38">
        <v>330</v>
      </c>
      <c r="B338" s="39" t="s">
        <v>64</v>
      </c>
      <c r="C338" s="37" t="s">
        <v>167</v>
      </c>
      <c r="D338" s="43" t="s">
        <v>287</v>
      </c>
      <c r="E338" s="43" t="s">
        <v>198</v>
      </c>
      <c r="F338" s="43" t="s">
        <v>166</v>
      </c>
      <c r="G338" s="44">
        <v>596792.08</v>
      </c>
      <c r="H338" s="44">
        <v>596792.08</v>
      </c>
      <c r="I338" s="44">
        <v>596792.08</v>
      </c>
      <c r="J338" s="100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25" customFormat="1" ht="24">
      <c r="A339" s="38">
        <v>331</v>
      </c>
      <c r="B339" s="39" t="s">
        <v>64</v>
      </c>
      <c r="C339" s="37" t="s">
        <v>229</v>
      </c>
      <c r="D339" s="43" t="s">
        <v>287</v>
      </c>
      <c r="E339" s="43" t="s">
        <v>198</v>
      </c>
      <c r="F339" s="43" t="s">
        <v>233</v>
      </c>
      <c r="G339" s="44">
        <f>G340</f>
        <v>16371.8</v>
      </c>
      <c r="H339" s="44">
        <f>H340</f>
        <v>16371.8</v>
      </c>
      <c r="I339" s="44">
        <f>I340</f>
        <v>16371.8</v>
      </c>
      <c r="J339" s="100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25" customFormat="1" ht="24">
      <c r="A340" s="38">
        <v>332</v>
      </c>
      <c r="B340" s="39" t="s">
        <v>64</v>
      </c>
      <c r="C340" s="37" t="s">
        <v>230</v>
      </c>
      <c r="D340" s="43" t="s">
        <v>287</v>
      </c>
      <c r="E340" s="43" t="s">
        <v>198</v>
      </c>
      <c r="F340" s="43" t="s">
        <v>234</v>
      </c>
      <c r="G340" s="44">
        <v>16371.8</v>
      </c>
      <c r="H340" s="44">
        <v>16371.8</v>
      </c>
      <c r="I340" s="44">
        <v>16371.8</v>
      </c>
      <c r="J340" s="100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25" customFormat="1" ht="12.75">
      <c r="A341" s="38">
        <v>333</v>
      </c>
      <c r="B341" s="39" t="s">
        <v>64</v>
      </c>
      <c r="C341" s="79" t="s">
        <v>327</v>
      </c>
      <c r="D341" s="43" t="s">
        <v>287</v>
      </c>
      <c r="E341" s="43" t="s">
        <v>198</v>
      </c>
      <c r="F341" s="43" t="s">
        <v>154</v>
      </c>
      <c r="G341" s="44">
        <f>G342</f>
        <v>110369.5</v>
      </c>
      <c r="H341" s="44">
        <f>H342</f>
        <v>110369.5</v>
      </c>
      <c r="I341" s="44">
        <f>I342</f>
        <v>110369.5</v>
      </c>
      <c r="J341" s="100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25" customFormat="1" ht="12.75">
      <c r="A342" s="38">
        <v>334</v>
      </c>
      <c r="B342" s="39" t="s">
        <v>64</v>
      </c>
      <c r="C342" s="79" t="s">
        <v>132</v>
      </c>
      <c r="D342" s="43" t="s">
        <v>287</v>
      </c>
      <c r="E342" s="43" t="s">
        <v>198</v>
      </c>
      <c r="F342" s="43" t="s">
        <v>298</v>
      </c>
      <c r="G342" s="44">
        <v>110369.5</v>
      </c>
      <c r="H342" s="44">
        <v>110369.5</v>
      </c>
      <c r="I342" s="44">
        <v>110369.5</v>
      </c>
      <c r="J342" s="100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10" ht="12.75">
      <c r="A343" s="38">
        <v>335</v>
      </c>
      <c r="B343" s="39" t="s">
        <v>64</v>
      </c>
      <c r="C343" s="42" t="s">
        <v>251</v>
      </c>
      <c r="D343" s="43" t="s">
        <v>261</v>
      </c>
      <c r="E343" s="43"/>
      <c r="F343" s="43"/>
      <c r="G343" s="44">
        <f>G344+G356</f>
        <v>11144600</v>
      </c>
      <c r="H343" s="44">
        <f>H344+H356</f>
        <v>11144600</v>
      </c>
      <c r="I343" s="44">
        <f>I344+I356</f>
        <v>11144600</v>
      </c>
      <c r="J343" s="100"/>
    </row>
    <row r="344" spans="1:10" ht="12.75">
      <c r="A344" s="38">
        <v>336</v>
      </c>
      <c r="B344" s="39" t="s">
        <v>64</v>
      </c>
      <c r="C344" s="42" t="s">
        <v>282</v>
      </c>
      <c r="D344" s="43" t="s">
        <v>272</v>
      </c>
      <c r="E344" s="43"/>
      <c r="F344" s="43"/>
      <c r="G344" s="44">
        <f>G345</f>
        <v>10045700</v>
      </c>
      <c r="H344" s="44">
        <f>H345</f>
        <v>10045700</v>
      </c>
      <c r="I344" s="44">
        <f>I345</f>
        <v>10045700</v>
      </c>
      <c r="J344" s="100"/>
    </row>
    <row r="345" spans="1:256" s="25" customFormat="1" ht="24">
      <c r="A345" s="38">
        <v>337</v>
      </c>
      <c r="B345" s="39" t="s">
        <v>64</v>
      </c>
      <c r="C345" s="42" t="s">
        <v>358</v>
      </c>
      <c r="D345" s="43" t="s">
        <v>272</v>
      </c>
      <c r="E345" s="43" t="s">
        <v>31</v>
      </c>
      <c r="F345" s="43"/>
      <c r="G345" s="44">
        <f>G346+G352</f>
        <v>10045700</v>
      </c>
      <c r="H345" s="44">
        <f>H346+H352</f>
        <v>10045700</v>
      </c>
      <c r="I345" s="44">
        <f>I346+I352</f>
        <v>10045700</v>
      </c>
      <c r="J345" s="100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25" customFormat="1" ht="24">
      <c r="A346" s="38">
        <v>338</v>
      </c>
      <c r="B346" s="39" t="s">
        <v>64</v>
      </c>
      <c r="C346" s="53" t="s">
        <v>418</v>
      </c>
      <c r="D346" s="43" t="s">
        <v>272</v>
      </c>
      <c r="E346" s="43" t="s">
        <v>102</v>
      </c>
      <c r="F346" s="43"/>
      <c r="G346" s="44">
        <f>G347</f>
        <v>278800</v>
      </c>
      <c r="H346" s="44">
        <f>H347</f>
        <v>278800</v>
      </c>
      <c r="I346" s="44">
        <f>I347</f>
        <v>278800</v>
      </c>
      <c r="J346" s="100"/>
      <c r="K346" s="2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2" customFormat="1" ht="177" customHeight="1">
      <c r="A347" s="38">
        <v>339</v>
      </c>
      <c r="B347" s="39" t="s">
        <v>64</v>
      </c>
      <c r="C347" s="42" t="s">
        <v>419</v>
      </c>
      <c r="D347" s="43" t="s">
        <v>272</v>
      </c>
      <c r="E347" s="43" t="s">
        <v>107</v>
      </c>
      <c r="F347" s="43"/>
      <c r="G347" s="44">
        <v>278800</v>
      </c>
      <c r="H347" s="44">
        <v>278800</v>
      </c>
      <c r="I347" s="44">
        <v>278800</v>
      </c>
      <c r="J347" s="100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25" customFormat="1" ht="28.5" customHeight="1">
      <c r="A348" s="38">
        <v>340</v>
      </c>
      <c r="B348" s="39" t="s">
        <v>64</v>
      </c>
      <c r="C348" s="37" t="s">
        <v>229</v>
      </c>
      <c r="D348" s="43" t="s">
        <v>272</v>
      </c>
      <c r="E348" s="43" t="s">
        <v>107</v>
      </c>
      <c r="F348" s="43" t="s">
        <v>233</v>
      </c>
      <c r="G348" s="44">
        <f>G349</f>
        <v>216850</v>
      </c>
      <c r="H348" s="44">
        <f>H349</f>
        <v>216850</v>
      </c>
      <c r="I348" s="44">
        <f>I349</f>
        <v>216850</v>
      </c>
      <c r="J348" s="100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25" customFormat="1" ht="30.75" customHeight="1">
      <c r="A349" s="38">
        <v>341</v>
      </c>
      <c r="B349" s="39" t="s">
        <v>64</v>
      </c>
      <c r="C349" s="37" t="s">
        <v>229</v>
      </c>
      <c r="D349" s="43" t="s">
        <v>272</v>
      </c>
      <c r="E349" s="43" t="s">
        <v>107</v>
      </c>
      <c r="F349" s="43" t="s">
        <v>234</v>
      </c>
      <c r="G349" s="44">
        <v>216850</v>
      </c>
      <c r="H349" s="44">
        <v>216850</v>
      </c>
      <c r="I349" s="44">
        <v>216850</v>
      </c>
      <c r="J349" s="100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25" customFormat="1" ht="24">
      <c r="A350" s="38">
        <v>342</v>
      </c>
      <c r="B350" s="39" t="s">
        <v>64</v>
      </c>
      <c r="C350" s="37" t="s">
        <v>307</v>
      </c>
      <c r="D350" s="43" t="s">
        <v>272</v>
      </c>
      <c r="E350" s="43" t="s">
        <v>107</v>
      </c>
      <c r="F350" s="43" t="s">
        <v>308</v>
      </c>
      <c r="G350" s="44">
        <f>G351</f>
        <v>61950</v>
      </c>
      <c r="H350" s="44">
        <f>H351</f>
        <v>61950</v>
      </c>
      <c r="I350" s="44">
        <f>I351</f>
        <v>61950</v>
      </c>
      <c r="J350" s="100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25" customFormat="1" ht="12.75">
      <c r="A351" s="38">
        <v>343</v>
      </c>
      <c r="B351" s="39" t="s">
        <v>64</v>
      </c>
      <c r="C351" s="37" t="s">
        <v>309</v>
      </c>
      <c r="D351" s="43" t="s">
        <v>272</v>
      </c>
      <c r="E351" s="43" t="s">
        <v>107</v>
      </c>
      <c r="F351" s="43" t="s">
        <v>310</v>
      </c>
      <c r="G351" s="44">
        <v>61950</v>
      </c>
      <c r="H351" s="44">
        <v>61950</v>
      </c>
      <c r="I351" s="44">
        <v>61950</v>
      </c>
      <c r="J351" s="100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2" customFormat="1" ht="24">
      <c r="A352" s="38">
        <v>344</v>
      </c>
      <c r="B352" s="39" t="s">
        <v>64</v>
      </c>
      <c r="C352" s="37" t="s">
        <v>10</v>
      </c>
      <c r="D352" s="43" t="s">
        <v>272</v>
      </c>
      <c r="E352" s="43" t="s">
        <v>111</v>
      </c>
      <c r="F352" s="43"/>
      <c r="G352" s="44">
        <f aca="true" t="shared" si="55" ref="G352:I354">G353</f>
        <v>9766900</v>
      </c>
      <c r="H352" s="44">
        <f t="shared" si="55"/>
        <v>9766900</v>
      </c>
      <c r="I352" s="44">
        <f t="shared" si="55"/>
        <v>9766900</v>
      </c>
      <c r="J352" s="100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25" customFormat="1" ht="126.75" customHeight="1">
      <c r="A353" s="38">
        <v>345</v>
      </c>
      <c r="B353" s="39" t="s">
        <v>64</v>
      </c>
      <c r="C353" s="42" t="s">
        <v>334</v>
      </c>
      <c r="D353" s="43" t="s">
        <v>272</v>
      </c>
      <c r="E353" s="43" t="s">
        <v>316</v>
      </c>
      <c r="F353" s="43"/>
      <c r="G353" s="44">
        <f t="shared" si="55"/>
        <v>9766900</v>
      </c>
      <c r="H353" s="44">
        <f t="shared" si="55"/>
        <v>9766900</v>
      </c>
      <c r="I353" s="44">
        <f t="shared" si="55"/>
        <v>9766900</v>
      </c>
      <c r="J353" s="100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25" customFormat="1" ht="24">
      <c r="A354" s="38">
        <v>346</v>
      </c>
      <c r="B354" s="39" t="s">
        <v>64</v>
      </c>
      <c r="C354" s="37" t="s">
        <v>307</v>
      </c>
      <c r="D354" s="43" t="s">
        <v>272</v>
      </c>
      <c r="E354" s="43" t="s">
        <v>316</v>
      </c>
      <c r="F354" s="43" t="s">
        <v>308</v>
      </c>
      <c r="G354" s="44">
        <f t="shared" si="55"/>
        <v>9766900</v>
      </c>
      <c r="H354" s="44">
        <f t="shared" si="55"/>
        <v>9766900</v>
      </c>
      <c r="I354" s="44">
        <f t="shared" si="55"/>
        <v>9766900</v>
      </c>
      <c r="J354" s="100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25" customFormat="1" ht="12.75">
      <c r="A355" s="38">
        <v>347</v>
      </c>
      <c r="B355" s="39" t="s">
        <v>64</v>
      </c>
      <c r="C355" s="37" t="s">
        <v>309</v>
      </c>
      <c r="D355" s="43" t="s">
        <v>272</v>
      </c>
      <c r="E355" s="43" t="s">
        <v>316</v>
      </c>
      <c r="F355" s="43" t="s">
        <v>310</v>
      </c>
      <c r="G355" s="44">
        <v>9766900</v>
      </c>
      <c r="H355" s="44">
        <v>9766900</v>
      </c>
      <c r="I355" s="44">
        <v>9766900</v>
      </c>
      <c r="J355" s="100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25" customFormat="1" ht="12.75">
      <c r="A356" s="38">
        <v>348</v>
      </c>
      <c r="B356" s="39" t="s">
        <v>64</v>
      </c>
      <c r="C356" s="42" t="s">
        <v>57</v>
      </c>
      <c r="D356" s="43" t="s">
        <v>304</v>
      </c>
      <c r="E356" s="43"/>
      <c r="F356" s="43"/>
      <c r="G356" s="44">
        <f>G358</f>
        <v>1098900</v>
      </c>
      <c r="H356" s="44">
        <f>H358</f>
        <v>1098900</v>
      </c>
      <c r="I356" s="44">
        <f>I358</f>
        <v>1098900</v>
      </c>
      <c r="J356" s="100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25" customFormat="1" ht="24">
      <c r="A357" s="38">
        <v>349</v>
      </c>
      <c r="B357" s="39" t="s">
        <v>64</v>
      </c>
      <c r="C357" s="42" t="s">
        <v>358</v>
      </c>
      <c r="D357" s="43" t="s">
        <v>304</v>
      </c>
      <c r="E357" s="43" t="s">
        <v>224</v>
      </c>
      <c r="F357" s="43"/>
      <c r="G357" s="44">
        <f aca="true" t="shared" si="56" ref="G357:I358">G358</f>
        <v>1098900</v>
      </c>
      <c r="H357" s="44">
        <f t="shared" si="56"/>
        <v>1098900</v>
      </c>
      <c r="I357" s="44">
        <f t="shared" si="56"/>
        <v>1098900</v>
      </c>
      <c r="J357" s="100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25" customFormat="1" ht="24">
      <c r="A358" s="38">
        <v>350</v>
      </c>
      <c r="B358" s="39" t="s">
        <v>64</v>
      </c>
      <c r="C358" s="37" t="s">
        <v>319</v>
      </c>
      <c r="D358" s="43" t="s">
        <v>304</v>
      </c>
      <c r="E358" s="43" t="s">
        <v>317</v>
      </c>
      <c r="F358" s="43"/>
      <c r="G358" s="44">
        <f t="shared" si="56"/>
        <v>1098900</v>
      </c>
      <c r="H358" s="44">
        <f t="shared" si="56"/>
        <v>1098900</v>
      </c>
      <c r="I358" s="44">
        <f t="shared" si="56"/>
        <v>1098900</v>
      </c>
      <c r="J358" s="100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2" customFormat="1" ht="136.5" customHeight="1">
      <c r="A359" s="38">
        <v>351</v>
      </c>
      <c r="B359" s="39" t="s">
        <v>64</v>
      </c>
      <c r="C359" s="37" t="s">
        <v>342</v>
      </c>
      <c r="D359" s="43" t="s">
        <v>304</v>
      </c>
      <c r="E359" s="43" t="s">
        <v>24</v>
      </c>
      <c r="F359" s="43"/>
      <c r="G359" s="44">
        <f>G360+G362</f>
        <v>1098900</v>
      </c>
      <c r="H359" s="44">
        <f>H360+H362</f>
        <v>1098900</v>
      </c>
      <c r="I359" s="44">
        <f>I360+I362</f>
        <v>1098900</v>
      </c>
      <c r="J359" s="100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25" customFormat="1" ht="28.5" customHeight="1">
      <c r="A360" s="38">
        <v>352</v>
      </c>
      <c r="B360" s="39" t="s">
        <v>64</v>
      </c>
      <c r="C360" s="37" t="s">
        <v>229</v>
      </c>
      <c r="D360" s="43" t="s">
        <v>304</v>
      </c>
      <c r="E360" s="43" t="s">
        <v>24</v>
      </c>
      <c r="F360" s="43" t="s">
        <v>233</v>
      </c>
      <c r="G360" s="44">
        <f>G361</f>
        <v>1079481.36</v>
      </c>
      <c r="H360" s="44">
        <f>H361</f>
        <v>1079481.36</v>
      </c>
      <c r="I360" s="44">
        <f>I361</f>
        <v>1079481.36</v>
      </c>
      <c r="J360" s="100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25" customFormat="1" ht="23.25" customHeight="1">
      <c r="A361" s="38">
        <v>353</v>
      </c>
      <c r="B361" s="39" t="s">
        <v>64</v>
      </c>
      <c r="C361" s="37" t="s">
        <v>230</v>
      </c>
      <c r="D361" s="43" t="s">
        <v>304</v>
      </c>
      <c r="E361" s="43" t="s">
        <v>24</v>
      </c>
      <c r="F361" s="43" t="s">
        <v>234</v>
      </c>
      <c r="G361" s="44">
        <v>1079481.36</v>
      </c>
      <c r="H361" s="44">
        <v>1079481.36</v>
      </c>
      <c r="I361" s="44">
        <v>1079481.36</v>
      </c>
      <c r="J361" s="100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25" customFormat="1" ht="15" customHeight="1">
      <c r="A362" s="38">
        <v>354</v>
      </c>
      <c r="B362" s="39" t="s">
        <v>64</v>
      </c>
      <c r="C362" s="37" t="s">
        <v>315</v>
      </c>
      <c r="D362" s="43" t="s">
        <v>304</v>
      </c>
      <c r="E362" s="43" t="s">
        <v>24</v>
      </c>
      <c r="F362" s="43" t="s">
        <v>314</v>
      </c>
      <c r="G362" s="44">
        <f>G363</f>
        <v>19418.64</v>
      </c>
      <c r="H362" s="44">
        <f>H363</f>
        <v>19418.64</v>
      </c>
      <c r="I362" s="44">
        <f>I363</f>
        <v>19418.64</v>
      </c>
      <c r="J362" s="100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25" customFormat="1" ht="14.25" customHeight="1">
      <c r="A363" s="38">
        <v>355</v>
      </c>
      <c r="B363" s="39" t="s">
        <v>64</v>
      </c>
      <c r="C363" s="54" t="s">
        <v>183</v>
      </c>
      <c r="D363" s="43" t="s">
        <v>304</v>
      </c>
      <c r="E363" s="43" t="s">
        <v>24</v>
      </c>
      <c r="F363" s="43" t="s">
        <v>77</v>
      </c>
      <c r="G363" s="44">
        <v>19418.64</v>
      </c>
      <c r="H363" s="44">
        <v>19418.64</v>
      </c>
      <c r="I363" s="44">
        <v>19418.64</v>
      </c>
      <c r="J363" s="100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10" ht="12.75">
      <c r="A364" s="38">
        <v>356</v>
      </c>
      <c r="B364" s="39" t="s">
        <v>64</v>
      </c>
      <c r="C364" s="42" t="s">
        <v>68</v>
      </c>
      <c r="D364" s="43" t="s">
        <v>65</v>
      </c>
      <c r="E364" s="43"/>
      <c r="F364" s="43"/>
      <c r="G364" s="44">
        <f>G365</f>
        <v>900000</v>
      </c>
      <c r="H364" s="44">
        <f aca="true" t="shared" si="57" ref="G364:I369">H365</f>
        <v>900000</v>
      </c>
      <c r="I364" s="44">
        <f t="shared" si="57"/>
        <v>900000</v>
      </c>
      <c r="J364" s="100"/>
    </row>
    <row r="365" spans="1:256" s="80" customFormat="1" ht="12.75">
      <c r="A365" s="38">
        <v>357</v>
      </c>
      <c r="B365" s="39" t="s">
        <v>64</v>
      </c>
      <c r="C365" s="42" t="s">
        <v>120</v>
      </c>
      <c r="D365" s="43" t="s">
        <v>119</v>
      </c>
      <c r="E365" s="43"/>
      <c r="F365" s="43"/>
      <c r="G365" s="44">
        <f t="shared" si="57"/>
        <v>900000</v>
      </c>
      <c r="H365" s="44">
        <f t="shared" si="57"/>
        <v>900000</v>
      </c>
      <c r="I365" s="44">
        <f t="shared" si="57"/>
        <v>900000</v>
      </c>
      <c r="J365" s="100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25" customFormat="1" ht="24">
      <c r="A366" s="38">
        <v>358</v>
      </c>
      <c r="B366" s="39" t="s">
        <v>64</v>
      </c>
      <c r="C366" s="42" t="s">
        <v>358</v>
      </c>
      <c r="D366" s="43" t="s">
        <v>119</v>
      </c>
      <c r="E366" s="43" t="s">
        <v>31</v>
      </c>
      <c r="F366" s="43"/>
      <c r="G366" s="44">
        <f t="shared" si="57"/>
        <v>900000</v>
      </c>
      <c r="H366" s="44">
        <f t="shared" si="57"/>
        <v>900000</v>
      </c>
      <c r="I366" s="44">
        <f t="shared" si="57"/>
        <v>900000</v>
      </c>
      <c r="J366" s="100"/>
      <c r="K366" s="29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25" customFormat="1" ht="24" customHeight="1">
      <c r="A367" s="38">
        <v>359</v>
      </c>
      <c r="B367" s="39" t="s">
        <v>64</v>
      </c>
      <c r="C367" s="37" t="s">
        <v>365</v>
      </c>
      <c r="D367" s="43" t="s">
        <v>119</v>
      </c>
      <c r="E367" s="43" t="s">
        <v>111</v>
      </c>
      <c r="F367" s="43"/>
      <c r="G367" s="44">
        <f t="shared" si="57"/>
        <v>900000</v>
      </c>
      <c r="H367" s="44">
        <f t="shared" si="57"/>
        <v>900000</v>
      </c>
      <c r="I367" s="44">
        <f t="shared" si="57"/>
        <v>900000</v>
      </c>
      <c r="J367" s="100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25" customFormat="1" ht="48.75" customHeight="1">
      <c r="A368" s="38">
        <v>360</v>
      </c>
      <c r="B368" s="39" t="s">
        <v>64</v>
      </c>
      <c r="C368" s="42" t="s">
        <v>11</v>
      </c>
      <c r="D368" s="43" t="s">
        <v>119</v>
      </c>
      <c r="E368" s="43" t="s">
        <v>135</v>
      </c>
      <c r="F368" s="43"/>
      <c r="G368" s="44">
        <f t="shared" si="57"/>
        <v>900000</v>
      </c>
      <c r="H368" s="44">
        <f t="shared" si="57"/>
        <v>900000</v>
      </c>
      <c r="I368" s="44">
        <f t="shared" si="57"/>
        <v>900000</v>
      </c>
      <c r="J368" s="100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25" customFormat="1" ht="15" customHeight="1">
      <c r="A369" s="38">
        <v>361</v>
      </c>
      <c r="B369" s="39" t="s">
        <v>64</v>
      </c>
      <c r="C369" s="42" t="s">
        <v>122</v>
      </c>
      <c r="D369" s="43" t="s">
        <v>119</v>
      </c>
      <c r="E369" s="43" t="s">
        <v>135</v>
      </c>
      <c r="F369" s="43" t="s">
        <v>308</v>
      </c>
      <c r="G369" s="44">
        <f t="shared" si="57"/>
        <v>900000</v>
      </c>
      <c r="H369" s="44">
        <f t="shared" si="57"/>
        <v>900000</v>
      </c>
      <c r="I369" s="44">
        <f t="shared" si="57"/>
        <v>900000</v>
      </c>
      <c r="J369" s="100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25" customFormat="1" ht="12.75">
      <c r="A370" s="38">
        <v>362</v>
      </c>
      <c r="B370" s="39" t="s">
        <v>64</v>
      </c>
      <c r="C370" s="37" t="s">
        <v>309</v>
      </c>
      <c r="D370" s="43" t="s">
        <v>119</v>
      </c>
      <c r="E370" s="43" t="s">
        <v>135</v>
      </c>
      <c r="F370" s="43" t="s">
        <v>310</v>
      </c>
      <c r="G370" s="44">
        <v>900000</v>
      </c>
      <c r="H370" s="44">
        <v>900000</v>
      </c>
      <c r="I370" s="44">
        <v>900000</v>
      </c>
      <c r="J370" s="100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10" ht="24.75" customHeight="1">
      <c r="A371" s="38">
        <v>363</v>
      </c>
      <c r="B371" s="39" t="s">
        <v>284</v>
      </c>
      <c r="C371" s="57" t="s">
        <v>292</v>
      </c>
      <c r="D371" s="61"/>
      <c r="E371" s="61"/>
      <c r="F371" s="61"/>
      <c r="G371" s="58">
        <f>G372+G387+G398</f>
        <v>40456186.3</v>
      </c>
      <c r="H371" s="58">
        <f>H372+H387+H398</f>
        <v>38798300</v>
      </c>
      <c r="I371" s="58">
        <f>I372+I387+I398</f>
        <v>38774600</v>
      </c>
      <c r="J371" s="103"/>
    </row>
    <row r="372" spans="1:10" ht="19.5" customHeight="1">
      <c r="A372" s="38">
        <v>364</v>
      </c>
      <c r="B372" s="39" t="s">
        <v>284</v>
      </c>
      <c r="C372" s="42" t="s">
        <v>61</v>
      </c>
      <c r="D372" s="43" t="s">
        <v>252</v>
      </c>
      <c r="E372" s="43"/>
      <c r="F372" s="43"/>
      <c r="G372" s="44">
        <f>G373+G381</f>
        <v>6220486.3</v>
      </c>
      <c r="H372" s="44">
        <f>H373+H381</f>
        <v>6202400</v>
      </c>
      <c r="I372" s="44">
        <f>I373+I381</f>
        <v>6202400</v>
      </c>
      <c r="J372" s="100"/>
    </row>
    <row r="373" spans="1:11" ht="36">
      <c r="A373" s="38">
        <v>365</v>
      </c>
      <c r="B373" s="39" t="s">
        <v>284</v>
      </c>
      <c r="C373" s="42" t="s">
        <v>293</v>
      </c>
      <c r="D373" s="43" t="s">
        <v>256</v>
      </c>
      <c r="E373" s="43"/>
      <c r="F373" s="43"/>
      <c r="G373" s="44">
        <f aca="true" t="shared" si="58" ref="G373:I375">G374</f>
        <v>6180986.3</v>
      </c>
      <c r="H373" s="44">
        <f t="shared" si="58"/>
        <v>6161700</v>
      </c>
      <c r="I373" s="44">
        <f t="shared" si="58"/>
        <v>6161700</v>
      </c>
      <c r="J373" s="100"/>
      <c r="K373" s="29"/>
    </row>
    <row r="374" spans="1:256" s="30" customFormat="1" ht="24">
      <c r="A374" s="38">
        <v>366</v>
      </c>
      <c r="B374" s="39" t="s">
        <v>284</v>
      </c>
      <c r="C374" s="42" t="s">
        <v>420</v>
      </c>
      <c r="D374" s="43" t="s">
        <v>256</v>
      </c>
      <c r="E374" s="43" t="s">
        <v>294</v>
      </c>
      <c r="F374" s="43"/>
      <c r="G374" s="44">
        <f t="shared" si="58"/>
        <v>6180986.3</v>
      </c>
      <c r="H374" s="44">
        <f t="shared" si="58"/>
        <v>6161700</v>
      </c>
      <c r="I374" s="44">
        <f t="shared" si="58"/>
        <v>6161700</v>
      </c>
      <c r="J374" s="100"/>
      <c r="K374" s="82"/>
      <c r="L374" s="8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30" customFormat="1" ht="39.75" customHeight="1">
      <c r="A375" s="38">
        <v>367</v>
      </c>
      <c r="B375" s="39" t="s">
        <v>284</v>
      </c>
      <c r="C375" s="42" t="s">
        <v>296</v>
      </c>
      <c r="D375" s="43" t="s">
        <v>256</v>
      </c>
      <c r="E375" s="43" t="s">
        <v>295</v>
      </c>
      <c r="F375" s="43"/>
      <c r="G375" s="44">
        <f t="shared" si="58"/>
        <v>6180986.3</v>
      </c>
      <c r="H375" s="44">
        <f t="shared" si="58"/>
        <v>6161700</v>
      </c>
      <c r="I375" s="44">
        <f t="shared" si="58"/>
        <v>6161700</v>
      </c>
      <c r="J375" s="100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30" customFormat="1" ht="84">
      <c r="A376" s="38">
        <v>368</v>
      </c>
      <c r="B376" s="39" t="s">
        <v>284</v>
      </c>
      <c r="C376" s="37" t="s">
        <v>0</v>
      </c>
      <c r="D376" s="43" t="s">
        <v>256</v>
      </c>
      <c r="E376" s="43" t="s">
        <v>297</v>
      </c>
      <c r="F376" s="43"/>
      <c r="G376" s="44">
        <f>G377+G379</f>
        <v>6180986.3</v>
      </c>
      <c r="H376" s="44">
        <f>H377+H379</f>
        <v>6161700</v>
      </c>
      <c r="I376" s="44">
        <f>I377+I379</f>
        <v>6161700</v>
      </c>
      <c r="J376" s="100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30" customFormat="1" ht="48">
      <c r="A377" s="38">
        <v>369</v>
      </c>
      <c r="B377" s="39" t="s">
        <v>284</v>
      </c>
      <c r="C377" s="42" t="s">
        <v>339</v>
      </c>
      <c r="D377" s="43" t="s">
        <v>256</v>
      </c>
      <c r="E377" s="43" t="s">
        <v>297</v>
      </c>
      <c r="F377" s="43" t="s">
        <v>231</v>
      </c>
      <c r="G377" s="44">
        <f>G378</f>
        <v>5358200.3</v>
      </c>
      <c r="H377" s="44">
        <f>H378</f>
        <v>5358200</v>
      </c>
      <c r="I377" s="44">
        <f>I378</f>
        <v>5358200</v>
      </c>
      <c r="J377" s="100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30" customFormat="1" ht="24">
      <c r="A378" s="38">
        <v>370</v>
      </c>
      <c r="B378" s="39" t="s">
        <v>284</v>
      </c>
      <c r="C378" s="42" t="s">
        <v>340</v>
      </c>
      <c r="D378" s="43" t="s">
        <v>256</v>
      </c>
      <c r="E378" s="43" t="s">
        <v>297</v>
      </c>
      <c r="F378" s="43" t="s">
        <v>232</v>
      </c>
      <c r="G378" s="44">
        <v>5358200.3</v>
      </c>
      <c r="H378" s="44">
        <v>5358200</v>
      </c>
      <c r="I378" s="44">
        <v>5358200</v>
      </c>
      <c r="J378" s="100"/>
      <c r="K378" s="8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30" customFormat="1" ht="24">
      <c r="A379" s="38">
        <v>371</v>
      </c>
      <c r="B379" s="39" t="s">
        <v>284</v>
      </c>
      <c r="C379" s="37" t="s">
        <v>229</v>
      </c>
      <c r="D379" s="43" t="s">
        <v>256</v>
      </c>
      <c r="E379" s="43" t="s">
        <v>297</v>
      </c>
      <c r="F379" s="43" t="s">
        <v>233</v>
      </c>
      <c r="G379" s="44">
        <f>G380</f>
        <v>822786</v>
      </c>
      <c r="H379" s="44">
        <f>H380</f>
        <v>803500</v>
      </c>
      <c r="I379" s="44">
        <f>I380</f>
        <v>803500</v>
      </c>
      <c r="J379" s="100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30" customFormat="1" ht="24">
      <c r="A380" s="38">
        <v>372</v>
      </c>
      <c r="B380" s="39" t="s">
        <v>284</v>
      </c>
      <c r="C380" s="37" t="s">
        <v>230</v>
      </c>
      <c r="D380" s="43" t="s">
        <v>256</v>
      </c>
      <c r="E380" s="43" t="s">
        <v>297</v>
      </c>
      <c r="F380" s="43" t="s">
        <v>234</v>
      </c>
      <c r="G380" s="44">
        <v>822786</v>
      </c>
      <c r="H380" s="44">
        <v>803500</v>
      </c>
      <c r="I380" s="44">
        <v>803500</v>
      </c>
      <c r="J380" s="100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2" customFormat="1" ht="12.75">
      <c r="A381" s="38">
        <v>373</v>
      </c>
      <c r="B381" s="39" t="s">
        <v>284</v>
      </c>
      <c r="C381" s="42" t="s">
        <v>72</v>
      </c>
      <c r="D381" s="43" t="s">
        <v>62</v>
      </c>
      <c r="E381" s="43"/>
      <c r="F381" s="43"/>
      <c r="G381" s="44">
        <f aca="true" t="shared" si="59" ref="G381:I385">G382</f>
        <v>39500</v>
      </c>
      <c r="H381" s="44">
        <f t="shared" si="59"/>
        <v>40700</v>
      </c>
      <c r="I381" s="44">
        <f t="shared" si="59"/>
        <v>40700</v>
      </c>
      <c r="J381" s="100"/>
      <c r="K381" s="82"/>
      <c r="L381" s="8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2" customFormat="1" ht="11.25" customHeight="1">
      <c r="A382" s="38">
        <v>374</v>
      </c>
      <c r="B382" s="39" t="s">
        <v>284</v>
      </c>
      <c r="C382" s="42" t="s">
        <v>147</v>
      </c>
      <c r="D382" s="43" t="s">
        <v>62</v>
      </c>
      <c r="E382" s="43" t="s">
        <v>146</v>
      </c>
      <c r="F382" s="43"/>
      <c r="G382" s="44">
        <f t="shared" si="59"/>
        <v>39500</v>
      </c>
      <c r="H382" s="44">
        <f t="shared" si="59"/>
        <v>40700</v>
      </c>
      <c r="I382" s="44">
        <f t="shared" si="59"/>
        <v>40700</v>
      </c>
      <c r="J382" s="100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2" customFormat="1" ht="24">
      <c r="A383" s="38">
        <v>375</v>
      </c>
      <c r="B383" s="39" t="s">
        <v>284</v>
      </c>
      <c r="C383" s="48" t="s">
        <v>335</v>
      </c>
      <c r="D383" s="43" t="s">
        <v>62</v>
      </c>
      <c r="E383" s="43" t="s">
        <v>299</v>
      </c>
      <c r="F383" s="43"/>
      <c r="G383" s="44">
        <f t="shared" si="59"/>
        <v>39500</v>
      </c>
      <c r="H383" s="44">
        <f t="shared" si="59"/>
        <v>40700</v>
      </c>
      <c r="I383" s="44">
        <f t="shared" si="59"/>
        <v>40700</v>
      </c>
      <c r="J383" s="100"/>
      <c r="K383" s="29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2" customFormat="1" ht="60.75" customHeight="1">
      <c r="A384" s="38">
        <v>376</v>
      </c>
      <c r="B384" s="39" t="s">
        <v>284</v>
      </c>
      <c r="C384" s="42" t="s">
        <v>301</v>
      </c>
      <c r="D384" s="43" t="s">
        <v>62</v>
      </c>
      <c r="E384" s="43" t="s">
        <v>300</v>
      </c>
      <c r="F384" s="43"/>
      <c r="G384" s="44">
        <f t="shared" si="59"/>
        <v>39500</v>
      </c>
      <c r="H384" s="44">
        <f t="shared" si="59"/>
        <v>40700</v>
      </c>
      <c r="I384" s="44">
        <f t="shared" si="59"/>
        <v>40700</v>
      </c>
      <c r="J384" s="100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2" customFormat="1" ht="12.75">
      <c r="A385" s="38">
        <v>377</v>
      </c>
      <c r="B385" s="39" t="s">
        <v>284</v>
      </c>
      <c r="C385" s="42" t="s">
        <v>262</v>
      </c>
      <c r="D385" s="43" t="s">
        <v>62</v>
      </c>
      <c r="E385" s="43" t="s">
        <v>300</v>
      </c>
      <c r="F385" s="43" t="s">
        <v>280</v>
      </c>
      <c r="G385" s="44">
        <f t="shared" si="59"/>
        <v>39500</v>
      </c>
      <c r="H385" s="44">
        <f t="shared" si="59"/>
        <v>40700</v>
      </c>
      <c r="I385" s="44">
        <f t="shared" si="59"/>
        <v>40700</v>
      </c>
      <c r="J385" s="100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2" customFormat="1" ht="12.75">
      <c r="A386" s="38">
        <v>378</v>
      </c>
      <c r="B386" s="39" t="s">
        <v>284</v>
      </c>
      <c r="C386" s="42" t="s">
        <v>303</v>
      </c>
      <c r="D386" s="43" t="s">
        <v>62</v>
      </c>
      <c r="E386" s="43" t="s">
        <v>300</v>
      </c>
      <c r="F386" s="43" t="s">
        <v>302</v>
      </c>
      <c r="G386" s="44">
        <v>39500</v>
      </c>
      <c r="H386" s="44">
        <v>40700</v>
      </c>
      <c r="I386" s="44">
        <v>40700</v>
      </c>
      <c r="J386" s="100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10" ht="12.75">
      <c r="A387" s="38">
        <v>379</v>
      </c>
      <c r="B387" s="39" t="s">
        <v>284</v>
      </c>
      <c r="C387" s="48" t="s">
        <v>336</v>
      </c>
      <c r="D387" s="43" t="s">
        <v>131</v>
      </c>
      <c r="E387" s="43"/>
      <c r="F387" s="43"/>
      <c r="G387" s="44">
        <f aca="true" t="shared" si="60" ref="G387:I392">G388</f>
        <v>377400</v>
      </c>
      <c r="H387" s="44">
        <f t="shared" si="60"/>
        <v>378300</v>
      </c>
      <c r="I387" s="44">
        <f t="shared" si="60"/>
        <v>354600</v>
      </c>
      <c r="J387" s="100"/>
    </row>
    <row r="388" spans="1:256" s="12" customFormat="1" ht="12.75">
      <c r="A388" s="38">
        <v>380</v>
      </c>
      <c r="B388" s="39" t="s">
        <v>284</v>
      </c>
      <c r="C388" s="48" t="s">
        <v>337</v>
      </c>
      <c r="D388" s="43" t="s">
        <v>69</v>
      </c>
      <c r="E388" s="43"/>
      <c r="F388" s="43"/>
      <c r="G388" s="49">
        <f t="shared" si="60"/>
        <v>377400</v>
      </c>
      <c r="H388" s="49">
        <f t="shared" si="60"/>
        <v>378300</v>
      </c>
      <c r="I388" s="49">
        <f t="shared" si="60"/>
        <v>354600</v>
      </c>
      <c r="J388" s="101"/>
      <c r="K388" s="82"/>
      <c r="L388" s="8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2" customFormat="1" ht="24">
      <c r="A389" s="38">
        <v>381</v>
      </c>
      <c r="B389" s="39" t="s">
        <v>284</v>
      </c>
      <c r="C389" s="42" t="s">
        <v>147</v>
      </c>
      <c r="D389" s="43" t="s">
        <v>69</v>
      </c>
      <c r="E389" s="43" t="s">
        <v>146</v>
      </c>
      <c r="F389" s="43"/>
      <c r="G389" s="49">
        <f t="shared" si="60"/>
        <v>377400</v>
      </c>
      <c r="H389" s="49">
        <f t="shared" si="60"/>
        <v>378300</v>
      </c>
      <c r="I389" s="49">
        <f t="shared" si="60"/>
        <v>354600</v>
      </c>
      <c r="J389" s="101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2" customFormat="1" ht="24">
      <c r="A390" s="38">
        <v>382</v>
      </c>
      <c r="B390" s="39" t="s">
        <v>284</v>
      </c>
      <c r="C390" s="48" t="s">
        <v>335</v>
      </c>
      <c r="D390" s="43" t="s">
        <v>69</v>
      </c>
      <c r="E390" s="43" t="s">
        <v>299</v>
      </c>
      <c r="F390" s="43"/>
      <c r="G390" s="49">
        <f t="shared" si="60"/>
        <v>377400</v>
      </c>
      <c r="H390" s="49">
        <f t="shared" si="60"/>
        <v>378300</v>
      </c>
      <c r="I390" s="49">
        <f t="shared" si="60"/>
        <v>354600</v>
      </c>
      <c r="J390" s="101"/>
      <c r="K390" s="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30" customFormat="1" ht="48">
      <c r="A391" s="38">
        <v>383</v>
      </c>
      <c r="B391" s="39" t="s">
        <v>284</v>
      </c>
      <c r="C391" s="48" t="s">
        <v>196</v>
      </c>
      <c r="D391" s="43" t="s">
        <v>69</v>
      </c>
      <c r="E391" s="43" t="s">
        <v>56</v>
      </c>
      <c r="F391" s="43"/>
      <c r="G391" s="49">
        <f t="shared" si="60"/>
        <v>377400</v>
      </c>
      <c r="H391" s="49">
        <f t="shared" si="60"/>
        <v>378300</v>
      </c>
      <c r="I391" s="49">
        <f t="shared" si="60"/>
        <v>354600</v>
      </c>
      <c r="J391" s="101"/>
      <c r="K391" s="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2" customFormat="1" ht="12.75" customHeight="1">
      <c r="A392" s="38">
        <v>384</v>
      </c>
      <c r="B392" s="39" t="s">
        <v>284</v>
      </c>
      <c r="C392" s="42" t="s">
        <v>262</v>
      </c>
      <c r="D392" s="43" t="s">
        <v>69</v>
      </c>
      <c r="E392" s="43" t="s">
        <v>56</v>
      </c>
      <c r="F392" s="43" t="s">
        <v>280</v>
      </c>
      <c r="G392" s="49">
        <f t="shared" si="60"/>
        <v>377400</v>
      </c>
      <c r="H392" s="49">
        <f t="shared" si="60"/>
        <v>378300</v>
      </c>
      <c r="I392" s="49">
        <f t="shared" si="60"/>
        <v>354600</v>
      </c>
      <c r="J392" s="101"/>
      <c r="K392" s="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2" customFormat="1" ht="12.75">
      <c r="A393" s="38">
        <v>385</v>
      </c>
      <c r="B393" s="39" t="s">
        <v>284</v>
      </c>
      <c r="C393" s="42" t="s">
        <v>303</v>
      </c>
      <c r="D393" s="43" t="s">
        <v>69</v>
      </c>
      <c r="E393" s="43" t="s">
        <v>56</v>
      </c>
      <c r="F393" s="43" t="s">
        <v>302</v>
      </c>
      <c r="G393" s="49">
        <v>377400</v>
      </c>
      <c r="H393" s="49">
        <v>378300</v>
      </c>
      <c r="I393" s="49">
        <v>354600</v>
      </c>
      <c r="J393" s="101"/>
      <c r="K393" s="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10" ht="12.75" hidden="1">
      <c r="A394" s="38">
        <v>386</v>
      </c>
      <c r="B394" s="39"/>
      <c r="C394" s="48"/>
      <c r="D394" s="43"/>
      <c r="E394" s="43"/>
      <c r="F394" s="43"/>
      <c r="G394" s="49"/>
      <c r="H394" s="49"/>
      <c r="I394" s="49"/>
      <c r="J394" s="101"/>
    </row>
    <row r="395" spans="1:10" ht="12.75" hidden="1">
      <c r="A395" s="38">
        <v>387</v>
      </c>
      <c r="B395" s="39"/>
      <c r="C395" s="48"/>
      <c r="D395" s="43"/>
      <c r="E395" s="43"/>
      <c r="F395" s="43"/>
      <c r="G395" s="49"/>
      <c r="H395" s="49"/>
      <c r="I395" s="49"/>
      <c r="J395" s="101"/>
    </row>
    <row r="396" spans="1:10" ht="12.75" hidden="1">
      <c r="A396" s="38">
        <v>388</v>
      </c>
      <c r="B396" s="39"/>
      <c r="C396" s="48"/>
      <c r="D396" s="43"/>
      <c r="E396" s="43"/>
      <c r="F396" s="43"/>
      <c r="G396" s="49"/>
      <c r="H396" s="49"/>
      <c r="I396" s="49"/>
      <c r="J396" s="101"/>
    </row>
    <row r="397" spans="1:10" ht="12.75" hidden="1">
      <c r="A397" s="38">
        <v>389</v>
      </c>
      <c r="B397" s="39"/>
      <c r="C397" s="48"/>
      <c r="D397" s="43"/>
      <c r="E397" s="43"/>
      <c r="F397" s="43"/>
      <c r="G397" s="49"/>
      <c r="H397" s="49"/>
      <c r="I397" s="49"/>
      <c r="J397" s="101"/>
    </row>
    <row r="398" spans="1:10" ht="12.75">
      <c r="A398" s="38">
        <v>390</v>
      </c>
      <c r="B398" s="39" t="s">
        <v>284</v>
      </c>
      <c r="C398" s="42" t="s">
        <v>262</v>
      </c>
      <c r="D398" s="43" t="s">
        <v>66</v>
      </c>
      <c r="E398" s="43"/>
      <c r="F398" s="62"/>
      <c r="G398" s="44">
        <f>G399+G408</f>
        <v>33858300</v>
      </c>
      <c r="H398" s="44">
        <f>H399+H408</f>
        <v>32217600</v>
      </c>
      <c r="I398" s="44">
        <f>I399+I408</f>
        <v>32217600</v>
      </c>
      <c r="J398" s="100"/>
    </row>
    <row r="399" spans="1:256" s="30" customFormat="1" ht="36">
      <c r="A399" s="38">
        <v>391</v>
      </c>
      <c r="B399" s="39" t="s">
        <v>284</v>
      </c>
      <c r="C399" s="42" t="s">
        <v>235</v>
      </c>
      <c r="D399" s="43" t="s">
        <v>67</v>
      </c>
      <c r="E399" s="43"/>
      <c r="F399" s="43"/>
      <c r="G399" s="44">
        <f aca="true" t="shared" si="61" ref="G399:I400">G400</f>
        <v>18129460</v>
      </c>
      <c r="H399" s="44">
        <f t="shared" si="61"/>
        <v>16538760</v>
      </c>
      <c r="I399" s="44">
        <f t="shared" si="61"/>
        <v>16538760</v>
      </c>
      <c r="J399" s="100"/>
      <c r="K399" s="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30" customFormat="1" ht="24">
      <c r="A400" s="38">
        <v>392</v>
      </c>
      <c r="B400" s="39" t="s">
        <v>284</v>
      </c>
      <c r="C400" s="42" t="s">
        <v>420</v>
      </c>
      <c r="D400" s="43" t="s">
        <v>67</v>
      </c>
      <c r="E400" s="43" t="s">
        <v>294</v>
      </c>
      <c r="F400" s="43"/>
      <c r="G400" s="44">
        <f t="shared" si="61"/>
        <v>18129460</v>
      </c>
      <c r="H400" s="44">
        <f t="shared" si="61"/>
        <v>16538760</v>
      </c>
      <c r="I400" s="44">
        <f t="shared" si="61"/>
        <v>16538760</v>
      </c>
      <c r="J400" s="100"/>
      <c r="K400" s="82"/>
      <c r="L400" s="8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30" customFormat="1" ht="36">
      <c r="A401" s="38">
        <v>393</v>
      </c>
      <c r="B401" s="39" t="s">
        <v>284</v>
      </c>
      <c r="C401" s="42" t="s">
        <v>296</v>
      </c>
      <c r="D401" s="43" t="s">
        <v>67</v>
      </c>
      <c r="E401" s="43" t="s">
        <v>295</v>
      </c>
      <c r="F401" s="43"/>
      <c r="G401" s="44">
        <f>G402+G405</f>
        <v>18129460</v>
      </c>
      <c r="H401" s="44">
        <f>H402+H405</f>
        <v>16538760</v>
      </c>
      <c r="I401" s="44">
        <f>I402+I405</f>
        <v>16538760</v>
      </c>
      <c r="J401" s="100"/>
      <c r="K401" s="29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2" customFormat="1" ht="96" customHeight="1">
      <c r="A402" s="38">
        <v>394</v>
      </c>
      <c r="B402" s="39" t="s">
        <v>284</v>
      </c>
      <c r="C402" s="112" t="s">
        <v>1</v>
      </c>
      <c r="D402" s="43" t="s">
        <v>67</v>
      </c>
      <c r="E402" s="43" t="s">
        <v>202</v>
      </c>
      <c r="F402" s="43"/>
      <c r="G402" s="44">
        <f aca="true" t="shared" si="62" ref="G402:I403">G403</f>
        <v>10175760</v>
      </c>
      <c r="H402" s="44">
        <f t="shared" si="62"/>
        <v>10175760</v>
      </c>
      <c r="I402" s="44">
        <f t="shared" si="62"/>
        <v>10175760</v>
      </c>
      <c r="J402" s="100"/>
      <c r="K402" s="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30" customFormat="1" ht="15" customHeight="1">
      <c r="A403" s="38">
        <v>395</v>
      </c>
      <c r="B403" s="39" t="s">
        <v>284</v>
      </c>
      <c r="C403" s="42" t="s">
        <v>262</v>
      </c>
      <c r="D403" s="43" t="s">
        <v>67</v>
      </c>
      <c r="E403" s="43" t="s">
        <v>202</v>
      </c>
      <c r="F403" s="43" t="s">
        <v>280</v>
      </c>
      <c r="G403" s="44">
        <f t="shared" si="62"/>
        <v>10175760</v>
      </c>
      <c r="H403" s="44">
        <f t="shared" si="62"/>
        <v>10175760</v>
      </c>
      <c r="I403" s="44">
        <f t="shared" si="62"/>
        <v>10175760</v>
      </c>
      <c r="J403" s="100"/>
      <c r="K403" s="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30" customFormat="1" ht="12.75">
      <c r="A404" s="38">
        <v>396</v>
      </c>
      <c r="B404" s="39" t="s">
        <v>284</v>
      </c>
      <c r="C404" s="48" t="s">
        <v>277</v>
      </c>
      <c r="D404" s="43" t="s">
        <v>67</v>
      </c>
      <c r="E404" s="43" t="s">
        <v>202</v>
      </c>
      <c r="F404" s="43" t="s">
        <v>276</v>
      </c>
      <c r="G404" s="44">
        <v>10175760</v>
      </c>
      <c r="H404" s="44">
        <v>10175760</v>
      </c>
      <c r="I404" s="44">
        <v>10175760</v>
      </c>
      <c r="J404" s="100"/>
      <c r="K404" s="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2" customFormat="1" ht="108">
      <c r="A405" s="38">
        <v>397</v>
      </c>
      <c r="B405" s="39" t="s">
        <v>284</v>
      </c>
      <c r="C405" s="112" t="s">
        <v>2</v>
      </c>
      <c r="D405" s="43" t="s">
        <v>67</v>
      </c>
      <c r="E405" s="43" t="s">
        <v>278</v>
      </c>
      <c r="F405" s="43"/>
      <c r="G405" s="44">
        <f aca="true" t="shared" si="63" ref="G405:I406">G406</f>
        <v>7953700</v>
      </c>
      <c r="H405" s="44">
        <f>H406</f>
        <v>6363000</v>
      </c>
      <c r="I405" s="44">
        <f t="shared" si="63"/>
        <v>6363000</v>
      </c>
      <c r="J405" s="100"/>
      <c r="K405" s="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30" customFormat="1" ht="12.75">
      <c r="A406" s="38">
        <v>398</v>
      </c>
      <c r="B406" s="39" t="s">
        <v>284</v>
      </c>
      <c r="C406" s="42" t="s">
        <v>262</v>
      </c>
      <c r="D406" s="43" t="s">
        <v>67</v>
      </c>
      <c r="E406" s="43" t="s">
        <v>278</v>
      </c>
      <c r="F406" s="43" t="s">
        <v>280</v>
      </c>
      <c r="G406" s="44">
        <f t="shared" si="63"/>
        <v>7953700</v>
      </c>
      <c r="H406" s="44">
        <f t="shared" si="63"/>
        <v>6363000</v>
      </c>
      <c r="I406" s="44">
        <f t="shared" si="63"/>
        <v>6363000</v>
      </c>
      <c r="J406" s="100"/>
      <c r="K406" s="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30" customFormat="1" ht="12.75">
      <c r="A407" s="38">
        <v>399</v>
      </c>
      <c r="B407" s="39" t="s">
        <v>284</v>
      </c>
      <c r="C407" s="48" t="s">
        <v>277</v>
      </c>
      <c r="D407" s="43" t="s">
        <v>67</v>
      </c>
      <c r="E407" s="43" t="s">
        <v>278</v>
      </c>
      <c r="F407" s="43" t="s">
        <v>276</v>
      </c>
      <c r="G407" s="44">
        <v>7953700</v>
      </c>
      <c r="H407" s="44">
        <v>6363000</v>
      </c>
      <c r="I407" s="44">
        <v>6363000</v>
      </c>
      <c r="J407" s="100"/>
      <c r="K407" s="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30" customFormat="1" ht="12.75">
      <c r="A408" s="38">
        <v>400</v>
      </c>
      <c r="B408" s="39" t="s">
        <v>284</v>
      </c>
      <c r="C408" s="48" t="s">
        <v>129</v>
      </c>
      <c r="D408" s="43" t="s">
        <v>203</v>
      </c>
      <c r="E408" s="43"/>
      <c r="F408" s="43"/>
      <c r="G408" s="44">
        <f>G409</f>
        <v>15728840</v>
      </c>
      <c r="H408" s="44">
        <f>H409</f>
        <v>15678840</v>
      </c>
      <c r="I408" s="44">
        <f>I409</f>
        <v>15678840</v>
      </c>
      <c r="J408" s="100"/>
      <c r="K408" s="82"/>
      <c r="L408" s="8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2" customFormat="1" ht="84">
      <c r="A409" s="38">
        <v>401</v>
      </c>
      <c r="B409" s="39" t="s">
        <v>284</v>
      </c>
      <c r="C409" s="112" t="s">
        <v>3</v>
      </c>
      <c r="D409" s="43" t="s">
        <v>203</v>
      </c>
      <c r="E409" s="43" t="s">
        <v>130</v>
      </c>
      <c r="F409" s="43"/>
      <c r="G409" s="44">
        <f aca="true" t="shared" si="64" ref="G409:I410">G410</f>
        <v>15728840</v>
      </c>
      <c r="H409" s="44">
        <f t="shared" si="64"/>
        <v>15678840</v>
      </c>
      <c r="I409" s="44">
        <f t="shared" si="64"/>
        <v>15678840</v>
      </c>
      <c r="J409" s="100"/>
      <c r="K409" s="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30" customFormat="1" ht="12.75">
      <c r="A410" s="38">
        <v>402</v>
      </c>
      <c r="B410" s="39" t="s">
        <v>284</v>
      </c>
      <c r="C410" s="42" t="s">
        <v>262</v>
      </c>
      <c r="D410" s="43" t="s">
        <v>203</v>
      </c>
      <c r="E410" s="43" t="s">
        <v>130</v>
      </c>
      <c r="F410" s="43" t="s">
        <v>280</v>
      </c>
      <c r="G410" s="44">
        <f t="shared" si="64"/>
        <v>15728840</v>
      </c>
      <c r="H410" s="44">
        <f t="shared" si="64"/>
        <v>15678840</v>
      </c>
      <c r="I410" s="44">
        <f t="shared" si="64"/>
        <v>15678840</v>
      </c>
      <c r="J410" s="100"/>
      <c r="K410" s="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30" customFormat="1" ht="12.75">
      <c r="A411" s="38">
        <v>403</v>
      </c>
      <c r="B411" s="39" t="s">
        <v>284</v>
      </c>
      <c r="C411" s="48" t="s">
        <v>205</v>
      </c>
      <c r="D411" s="43" t="s">
        <v>203</v>
      </c>
      <c r="E411" s="43" t="s">
        <v>130</v>
      </c>
      <c r="F411" s="43" t="s">
        <v>204</v>
      </c>
      <c r="G411" s="44">
        <f>15678840+50000</f>
        <v>15728840</v>
      </c>
      <c r="H411" s="44">
        <v>15678840</v>
      </c>
      <c r="I411" s="44">
        <v>15678840</v>
      </c>
      <c r="J411" s="100"/>
      <c r="K411" s="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10" ht="24">
      <c r="A412" s="38">
        <v>404</v>
      </c>
      <c r="B412" s="39" t="s">
        <v>75</v>
      </c>
      <c r="C412" s="57" t="s">
        <v>281</v>
      </c>
      <c r="D412" s="43"/>
      <c r="E412" s="43"/>
      <c r="F412" s="63"/>
      <c r="G412" s="58">
        <f>G413</f>
        <v>35466100</v>
      </c>
      <c r="H412" s="58">
        <f>H413</f>
        <v>35595300</v>
      </c>
      <c r="I412" s="58">
        <f>I413</f>
        <v>35595300</v>
      </c>
      <c r="J412" s="103"/>
    </row>
    <row r="413" spans="1:10" ht="12.75">
      <c r="A413" s="38">
        <v>405</v>
      </c>
      <c r="B413" s="39" t="s">
        <v>75</v>
      </c>
      <c r="C413" s="42" t="s">
        <v>251</v>
      </c>
      <c r="D413" s="43" t="s">
        <v>261</v>
      </c>
      <c r="E413" s="43"/>
      <c r="F413" s="43"/>
      <c r="G413" s="44">
        <f>G414+G420</f>
        <v>35466100</v>
      </c>
      <c r="H413" s="44">
        <f>H414+H420</f>
        <v>35595300</v>
      </c>
      <c r="I413" s="44">
        <f>I414+I420</f>
        <v>35595300</v>
      </c>
      <c r="J413" s="100"/>
    </row>
    <row r="414" spans="1:11" ht="12.75">
      <c r="A414" s="38">
        <v>406</v>
      </c>
      <c r="B414" s="39" t="s">
        <v>75</v>
      </c>
      <c r="C414" s="42" t="s">
        <v>269</v>
      </c>
      <c r="D414" s="43">
        <v>1002</v>
      </c>
      <c r="E414" s="43"/>
      <c r="F414" s="43"/>
      <c r="G414" s="44">
        <f>G417</f>
        <v>31206700</v>
      </c>
      <c r="H414" s="44">
        <f>H417</f>
        <v>31206700</v>
      </c>
      <c r="I414" s="44">
        <f>I417</f>
        <v>31206700</v>
      </c>
      <c r="J414" s="100"/>
      <c r="K414" s="29"/>
    </row>
    <row r="415" spans="1:256" s="14" customFormat="1" ht="33.75" customHeight="1">
      <c r="A415" s="38">
        <v>407</v>
      </c>
      <c r="B415" s="39" t="s">
        <v>75</v>
      </c>
      <c r="C415" s="42" t="s">
        <v>5</v>
      </c>
      <c r="D415" s="43" t="s">
        <v>271</v>
      </c>
      <c r="E415" s="43" t="s">
        <v>311</v>
      </c>
      <c r="F415" s="43"/>
      <c r="G415" s="44">
        <f>G416</f>
        <v>31206700</v>
      </c>
      <c r="H415" s="44">
        <f aca="true" t="shared" si="65" ref="G415:I418">H416</f>
        <v>31206700</v>
      </c>
      <c r="I415" s="44">
        <f t="shared" si="65"/>
        <v>31206700</v>
      </c>
      <c r="J415" s="100"/>
      <c r="K415" s="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4" customFormat="1" ht="24">
      <c r="A416" s="38">
        <v>408</v>
      </c>
      <c r="B416" s="39" t="s">
        <v>75</v>
      </c>
      <c r="C416" s="42" t="s">
        <v>312</v>
      </c>
      <c r="D416" s="43" t="s">
        <v>271</v>
      </c>
      <c r="E416" s="43" t="s">
        <v>305</v>
      </c>
      <c r="F416" s="43"/>
      <c r="G416" s="44">
        <f t="shared" si="65"/>
        <v>31206700</v>
      </c>
      <c r="H416" s="44">
        <f t="shared" si="65"/>
        <v>31206700</v>
      </c>
      <c r="I416" s="44">
        <f t="shared" si="65"/>
        <v>31206700</v>
      </c>
      <c r="J416" s="100"/>
      <c r="K416" s="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30" customFormat="1" ht="132">
      <c r="A417" s="38">
        <v>409</v>
      </c>
      <c r="B417" s="39" t="s">
        <v>75</v>
      </c>
      <c r="C417" s="37" t="s">
        <v>4</v>
      </c>
      <c r="D417" s="113" t="s">
        <v>271</v>
      </c>
      <c r="E417" s="113" t="s">
        <v>306</v>
      </c>
      <c r="F417" s="113"/>
      <c r="G417" s="44">
        <f t="shared" si="65"/>
        <v>31206700</v>
      </c>
      <c r="H417" s="44">
        <f t="shared" si="65"/>
        <v>31206700</v>
      </c>
      <c r="I417" s="44">
        <f t="shared" si="65"/>
        <v>31206700</v>
      </c>
      <c r="J417" s="100"/>
      <c r="K417" s="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4" customFormat="1" ht="24">
      <c r="A418" s="38">
        <v>410</v>
      </c>
      <c r="B418" s="39" t="s">
        <v>75</v>
      </c>
      <c r="C418" s="37" t="s">
        <v>307</v>
      </c>
      <c r="D418" s="43">
        <v>1002</v>
      </c>
      <c r="E418" s="43" t="s">
        <v>306</v>
      </c>
      <c r="F418" s="43" t="s">
        <v>308</v>
      </c>
      <c r="G418" s="44">
        <f>G419</f>
        <v>31206700</v>
      </c>
      <c r="H418" s="44">
        <f t="shared" si="65"/>
        <v>31206700</v>
      </c>
      <c r="I418" s="44">
        <f t="shared" si="65"/>
        <v>31206700</v>
      </c>
      <c r="J418" s="100"/>
      <c r="K418" s="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4" customFormat="1" ht="12.75">
      <c r="A419" s="38">
        <v>411</v>
      </c>
      <c r="B419" s="39" t="s">
        <v>75</v>
      </c>
      <c r="C419" s="37" t="s">
        <v>309</v>
      </c>
      <c r="D419" s="43" t="s">
        <v>271</v>
      </c>
      <c r="E419" s="43" t="s">
        <v>306</v>
      </c>
      <c r="F419" s="43" t="s">
        <v>310</v>
      </c>
      <c r="G419" s="44">
        <v>31206700</v>
      </c>
      <c r="H419" s="44">
        <v>31206700</v>
      </c>
      <c r="I419" s="44">
        <v>31206700</v>
      </c>
      <c r="J419" s="100"/>
      <c r="K419" s="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10" ht="12.75">
      <c r="A420" s="38">
        <v>412</v>
      </c>
      <c r="B420" s="39" t="s">
        <v>75</v>
      </c>
      <c r="C420" s="42" t="s">
        <v>274</v>
      </c>
      <c r="D420" s="64" t="s">
        <v>275</v>
      </c>
      <c r="E420" s="65"/>
      <c r="F420" s="64"/>
      <c r="G420" s="44">
        <f aca="true" t="shared" si="66" ref="G420:I422">G421</f>
        <v>4259400</v>
      </c>
      <c r="H420" s="44">
        <f t="shared" si="66"/>
        <v>4388600</v>
      </c>
      <c r="I420" s="44">
        <f t="shared" si="66"/>
        <v>4388600</v>
      </c>
      <c r="J420" s="100"/>
    </row>
    <row r="421" spans="1:256" s="14" customFormat="1" ht="36">
      <c r="A421" s="38">
        <v>413</v>
      </c>
      <c r="B421" s="39" t="s">
        <v>75</v>
      </c>
      <c r="C421" s="42" t="s">
        <v>5</v>
      </c>
      <c r="D421" s="64" t="s">
        <v>275</v>
      </c>
      <c r="E421" s="65" t="s">
        <v>311</v>
      </c>
      <c r="F421" s="64"/>
      <c r="G421" s="44">
        <f t="shared" si="66"/>
        <v>4259400</v>
      </c>
      <c r="H421" s="44">
        <f t="shared" si="66"/>
        <v>4388600</v>
      </c>
      <c r="I421" s="44">
        <f t="shared" si="66"/>
        <v>4388600</v>
      </c>
      <c r="J421" s="100"/>
      <c r="K421" s="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4" customFormat="1" ht="24">
      <c r="A422" s="38">
        <v>414</v>
      </c>
      <c r="B422" s="39" t="s">
        <v>75</v>
      </c>
      <c r="C422" s="37" t="s">
        <v>201</v>
      </c>
      <c r="D422" s="64" t="s">
        <v>275</v>
      </c>
      <c r="E422" s="65" t="s">
        <v>225</v>
      </c>
      <c r="F422" s="64"/>
      <c r="G422" s="44">
        <f t="shared" si="66"/>
        <v>4259400</v>
      </c>
      <c r="H422" s="44">
        <f t="shared" si="66"/>
        <v>4388600</v>
      </c>
      <c r="I422" s="44">
        <f t="shared" si="66"/>
        <v>4388600</v>
      </c>
      <c r="J422" s="100"/>
      <c r="K422" s="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4" customFormat="1" ht="168">
      <c r="A423" s="38">
        <v>415</v>
      </c>
      <c r="B423" s="39" t="s">
        <v>75</v>
      </c>
      <c r="C423" s="37" t="s">
        <v>6</v>
      </c>
      <c r="D423" s="64" t="s">
        <v>275</v>
      </c>
      <c r="E423" s="65" t="s">
        <v>226</v>
      </c>
      <c r="F423" s="64"/>
      <c r="G423" s="44">
        <v>4259400</v>
      </c>
      <c r="H423" s="44">
        <v>4388600</v>
      </c>
      <c r="I423" s="44">
        <v>4388600</v>
      </c>
      <c r="J423" s="100"/>
      <c r="K423" s="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4" customFormat="1" ht="48">
      <c r="A424" s="38">
        <v>416</v>
      </c>
      <c r="B424" s="39" t="s">
        <v>75</v>
      </c>
      <c r="C424" s="37" t="s">
        <v>227</v>
      </c>
      <c r="D424" s="64" t="s">
        <v>275</v>
      </c>
      <c r="E424" s="65" t="s">
        <v>226</v>
      </c>
      <c r="F424" s="64" t="s">
        <v>231</v>
      </c>
      <c r="G424" s="44">
        <f>G425</f>
        <v>3440073</v>
      </c>
      <c r="H424" s="44">
        <f>H425</f>
        <v>3569273</v>
      </c>
      <c r="I424" s="44">
        <f>I425</f>
        <v>3569273</v>
      </c>
      <c r="J424" s="100"/>
      <c r="K424" s="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4" customFormat="1" ht="24">
      <c r="A425" s="38">
        <v>417</v>
      </c>
      <c r="B425" s="39" t="s">
        <v>75</v>
      </c>
      <c r="C425" s="37" t="s">
        <v>228</v>
      </c>
      <c r="D425" s="64" t="s">
        <v>275</v>
      </c>
      <c r="E425" s="65" t="s">
        <v>226</v>
      </c>
      <c r="F425" s="64" t="s">
        <v>232</v>
      </c>
      <c r="G425" s="44">
        <v>3440073</v>
      </c>
      <c r="H425" s="44">
        <v>3569273</v>
      </c>
      <c r="I425" s="44">
        <v>3569273</v>
      </c>
      <c r="J425" s="100"/>
      <c r="K425" s="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4" customFormat="1" ht="24">
      <c r="A426" s="38">
        <v>418</v>
      </c>
      <c r="B426" s="39" t="s">
        <v>75</v>
      </c>
      <c r="C426" s="37" t="s">
        <v>229</v>
      </c>
      <c r="D426" s="64" t="s">
        <v>275</v>
      </c>
      <c r="E426" s="65" t="s">
        <v>226</v>
      </c>
      <c r="F426" s="64" t="s">
        <v>233</v>
      </c>
      <c r="G426" s="44">
        <f>G427</f>
        <v>815327</v>
      </c>
      <c r="H426" s="44">
        <f>H427</f>
        <v>815327</v>
      </c>
      <c r="I426" s="44">
        <f>I427</f>
        <v>815327</v>
      </c>
      <c r="J426" s="100"/>
      <c r="K426" s="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4" customFormat="1" ht="24">
      <c r="A427" s="38">
        <v>419</v>
      </c>
      <c r="B427" s="39" t="s">
        <v>75</v>
      </c>
      <c r="C427" s="37" t="s">
        <v>230</v>
      </c>
      <c r="D427" s="64" t="s">
        <v>275</v>
      </c>
      <c r="E427" s="65" t="s">
        <v>226</v>
      </c>
      <c r="F427" s="64" t="s">
        <v>234</v>
      </c>
      <c r="G427" s="44">
        <v>815327</v>
      </c>
      <c r="H427" s="44">
        <v>815327</v>
      </c>
      <c r="I427" s="44">
        <v>815327</v>
      </c>
      <c r="J427" s="100"/>
      <c r="K427" s="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4" customFormat="1" ht="12.75">
      <c r="A428" s="38">
        <v>420</v>
      </c>
      <c r="B428" s="39" t="s">
        <v>75</v>
      </c>
      <c r="C428" s="42" t="s">
        <v>153</v>
      </c>
      <c r="D428" s="64" t="s">
        <v>275</v>
      </c>
      <c r="E428" s="65" t="s">
        <v>226</v>
      </c>
      <c r="F428" s="64" t="s">
        <v>154</v>
      </c>
      <c r="G428" s="44">
        <v>4000</v>
      </c>
      <c r="H428" s="44">
        <f>H429</f>
        <v>4000</v>
      </c>
      <c r="I428" s="44">
        <f>I429</f>
        <v>4000</v>
      </c>
      <c r="J428" s="100"/>
      <c r="K428" s="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4" customFormat="1" ht="12.75">
      <c r="A429" s="38">
        <v>421</v>
      </c>
      <c r="B429" s="39" t="s">
        <v>75</v>
      </c>
      <c r="C429" s="42" t="s">
        <v>132</v>
      </c>
      <c r="D429" s="64" t="s">
        <v>275</v>
      </c>
      <c r="E429" s="65" t="s">
        <v>226</v>
      </c>
      <c r="F429" s="64" t="s">
        <v>298</v>
      </c>
      <c r="G429" s="44">
        <v>4000</v>
      </c>
      <c r="H429" s="44">
        <v>4000</v>
      </c>
      <c r="I429" s="44">
        <v>4000</v>
      </c>
      <c r="J429" s="100"/>
      <c r="K429" s="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4" customFormat="1" ht="24">
      <c r="A430" s="38">
        <v>422</v>
      </c>
      <c r="B430" s="56" t="s">
        <v>193</v>
      </c>
      <c r="C430" s="57" t="s">
        <v>118</v>
      </c>
      <c r="D430" s="43"/>
      <c r="E430" s="43"/>
      <c r="F430" s="43"/>
      <c r="G430" s="58">
        <f>G431</f>
        <v>3013442</v>
      </c>
      <c r="H430" s="58">
        <f>H431</f>
        <v>3013442</v>
      </c>
      <c r="I430" s="58">
        <f>I431</f>
        <v>3013442</v>
      </c>
      <c r="J430" s="103"/>
      <c r="K430" s="82"/>
      <c r="L430" s="8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4" customFormat="1" ht="12.75">
      <c r="A431" s="38">
        <v>423</v>
      </c>
      <c r="B431" s="56" t="s">
        <v>193</v>
      </c>
      <c r="C431" s="42" t="s">
        <v>245</v>
      </c>
      <c r="D431" s="43" t="s">
        <v>252</v>
      </c>
      <c r="E431" s="43"/>
      <c r="F431" s="43"/>
      <c r="G431" s="44">
        <f>G432+G438+G449</f>
        <v>3013442</v>
      </c>
      <c r="H431" s="44">
        <f>H432+H438+H449</f>
        <v>3013442</v>
      </c>
      <c r="I431" s="44">
        <f>I432+I438+I449</f>
        <v>3013442</v>
      </c>
      <c r="J431" s="100"/>
      <c r="K431" s="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4" customFormat="1" ht="24">
      <c r="A432" s="38">
        <v>424</v>
      </c>
      <c r="B432" s="56" t="s">
        <v>193</v>
      </c>
      <c r="C432" s="42" t="s">
        <v>58</v>
      </c>
      <c r="D432" s="43" t="s">
        <v>253</v>
      </c>
      <c r="E432" s="43"/>
      <c r="F432" s="43"/>
      <c r="G432" s="44">
        <f>G433</f>
        <v>947640</v>
      </c>
      <c r="H432" s="44">
        <f aca="true" t="shared" si="67" ref="G432:I435">H433</f>
        <v>947640</v>
      </c>
      <c r="I432" s="44">
        <f t="shared" si="67"/>
        <v>947640</v>
      </c>
      <c r="J432" s="100"/>
      <c r="K432" s="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4" customFormat="1" ht="24">
      <c r="A433" s="38">
        <v>425</v>
      </c>
      <c r="B433" s="56" t="s">
        <v>193</v>
      </c>
      <c r="C433" s="42" t="s">
        <v>184</v>
      </c>
      <c r="D433" s="43" t="s">
        <v>253</v>
      </c>
      <c r="E433" s="43" t="s">
        <v>236</v>
      </c>
      <c r="F433" s="43"/>
      <c r="G433" s="44">
        <f t="shared" si="67"/>
        <v>947640</v>
      </c>
      <c r="H433" s="44">
        <f t="shared" si="67"/>
        <v>947640</v>
      </c>
      <c r="I433" s="44">
        <f t="shared" si="67"/>
        <v>947640</v>
      </c>
      <c r="J433" s="100"/>
      <c r="K433" s="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4" customFormat="1" ht="24">
      <c r="A434" s="38">
        <v>426</v>
      </c>
      <c r="B434" s="56" t="s">
        <v>193</v>
      </c>
      <c r="C434" s="42" t="s">
        <v>87</v>
      </c>
      <c r="D434" s="43" t="s">
        <v>253</v>
      </c>
      <c r="E434" s="43" t="s">
        <v>139</v>
      </c>
      <c r="F434" s="43"/>
      <c r="G434" s="44">
        <f t="shared" si="67"/>
        <v>947640</v>
      </c>
      <c r="H434" s="44">
        <f t="shared" si="67"/>
        <v>947640</v>
      </c>
      <c r="I434" s="44">
        <f t="shared" si="67"/>
        <v>947640</v>
      </c>
      <c r="J434" s="100"/>
      <c r="K434" s="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4" customFormat="1" ht="24">
      <c r="A435" s="38">
        <v>427</v>
      </c>
      <c r="B435" s="56" t="s">
        <v>193</v>
      </c>
      <c r="C435" s="42" t="s">
        <v>88</v>
      </c>
      <c r="D435" s="43" t="s">
        <v>253</v>
      </c>
      <c r="E435" s="43" t="s">
        <v>89</v>
      </c>
      <c r="F435" s="43"/>
      <c r="G435" s="44">
        <f>G436</f>
        <v>947640</v>
      </c>
      <c r="H435" s="44">
        <f t="shared" si="67"/>
        <v>947640</v>
      </c>
      <c r="I435" s="44">
        <f t="shared" si="67"/>
        <v>947640</v>
      </c>
      <c r="J435" s="100"/>
      <c r="K435" s="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4" customFormat="1" ht="48">
      <c r="A436" s="38">
        <v>428</v>
      </c>
      <c r="B436" s="56" t="s">
        <v>193</v>
      </c>
      <c r="C436" s="42" t="s">
        <v>339</v>
      </c>
      <c r="D436" s="43" t="s">
        <v>253</v>
      </c>
      <c r="E436" s="43" t="s">
        <v>89</v>
      </c>
      <c r="F436" s="43" t="s">
        <v>231</v>
      </c>
      <c r="G436" s="44">
        <f>G437</f>
        <v>947640</v>
      </c>
      <c r="H436" s="44">
        <f>H437</f>
        <v>947640</v>
      </c>
      <c r="I436" s="44">
        <f>I437</f>
        <v>947640</v>
      </c>
      <c r="J436" s="100"/>
      <c r="K436" s="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4" customFormat="1" ht="24">
      <c r="A437" s="38">
        <v>429</v>
      </c>
      <c r="B437" s="56" t="s">
        <v>193</v>
      </c>
      <c r="C437" s="42" t="s">
        <v>144</v>
      </c>
      <c r="D437" s="43" t="s">
        <v>253</v>
      </c>
      <c r="E437" s="43" t="s">
        <v>89</v>
      </c>
      <c r="F437" s="43" t="s">
        <v>232</v>
      </c>
      <c r="G437" s="44">
        <v>947640</v>
      </c>
      <c r="H437" s="44">
        <v>947640</v>
      </c>
      <c r="I437" s="44">
        <v>947640</v>
      </c>
      <c r="J437" s="100"/>
      <c r="K437" s="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4" customFormat="1" ht="36">
      <c r="A438" s="38">
        <v>430</v>
      </c>
      <c r="B438" s="56" t="s">
        <v>193</v>
      </c>
      <c r="C438" s="42" t="s">
        <v>270</v>
      </c>
      <c r="D438" s="43" t="s">
        <v>254</v>
      </c>
      <c r="E438" s="43"/>
      <c r="F438" s="43"/>
      <c r="G438" s="44">
        <f>G439</f>
        <v>1091155</v>
      </c>
      <c r="H438" s="44">
        <f>H439</f>
        <v>1091155</v>
      </c>
      <c r="I438" s="44">
        <f>I439</f>
        <v>1091155</v>
      </c>
      <c r="J438" s="100"/>
      <c r="K438" s="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4" customFormat="1" ht="12.75">
      <c r="A439" s="38">
        <v>431</v>
      </c>
      <c r="B439" s="56" t="s">
        <v>193</v>
      </c>
      <c r="C439" s="42" t="s">
        <v>23</v>
      </c>
      <c r="D439" s="43" t="s">
        <v>254</v>
      </c>
      <c r="E439" s="43" t="s">
        <v>90</v>
      </c>
      <c r="F439" s="43"/>
      <c r="G439" s="44">
        <f>G440</f>
        <v>1091155</v>
      </c>
      <c r="H439" s="44">
        <f aca="true" t="shared" si="68" ref="H439:I441">H440</f>
        <v>1091155</v>
      </c>
      <c r="I439" s="44">
        <f t="shared" si="68"/>
        <v>1091155</v>
      </c>
      <c r="J439" s="100"/>
      <c r="K439" s="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4" customFormat="1" ht="12.75">
      <c r="A440" s="38">
        <v>432</v>
      </c>
      <c r="B440" s="56" t="s">
        <v>193</v>
      </c>
      <c r="C440" s="42" t="s">
        <v>91</v>
      </c>
      <c r="D440" s="43" t="s">
        <v>254</v>
      </c>
      <c r="E440" s="43" t="s">
        <v>92</v>
      </c>
      <c r="F440" s="43"/>
      <c r="G440" s="44">
        <f>G441+G444</f>
        <v>1091155</v>
      </c>
      <c r="H440" s="44">
        <f>H441+H444</f>
        <v>1091155</v>
      </c>
      <c r="I440" s="44">
        <f>I441+I444</f>
        <v>1091155</v>
      </c>
      <c r="J440" s="100"/>
      <c r="K440" s="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4" customFormat="1" ht="24">
      <c r="A441" s="38">
        <v>433</v>
      </c>
      <c r="B441" s="56" t="s">
        <v>193</v>
      </c>
      <c r="C441" s="42" t="s">
        <v>185</v>
      </c>
      <c r="D441" s="43" t="s">
        <v>254</v>
      </c>
      <c r="E441" s="43" t="s">
        <v>93</v>
      </c>
      <c r="F441" s="43"/>
      <c r="G441" s="44">
        <f>G442</f>
        <v>853127</v>
      </c>
      <c r="H441" s="44">
        <f t="shared" si="68"/>
        <v>853127</v>
      </c>
      <c r="I441" s="44">
        <f t="shared" si="68"/>
        <v>853127</v>
      </c>
      <c r="J441" s="100"/>
      <c r="K441" s="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4" customFormat="1" ht="48">
      <c r="A442" s="38">
        <v>434</v>
      </c>
      <c r="B442" s="56" t="s">
        <v>193</v>
      </c>
      <c r="C442" s="42" t="s">
        <v>339</v>
      </c>
      <c r="D442" s="43" t="s">
        <v>254</v>
      </c>
      <c r="E442" s="43" t="s">
        <v>93</v>
      </c>
      <c r="F442" s="43" t="s">
        <v>231</v>
      </c>
      <c r="G442" s="44">
        <f>G443</f>
        <v>853127</v>
      </c>
      <c r="H442" s="44">
        <f>H443</f>
        <v>853127</v>
      </c>
      <c r="I442" s="44">
        <f>I443</f>
        <v>853127</v>
      </c>
      <c r="J442" s="100"/>
      <c r="K442" s="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4" customFormat="1" ht="24">
      <c r="A443" s="38">
        <v>435</v>
      </c>
      <c r="B443" s="56" t="s">
        <v>193</v>
      </c>
      <c r="C443" s="42" t="s">
        <v>340</v>
      </c>
      <c r="D443" s="43" t="s">
        <v>254</v>
      </c>
      <c r="E443" s="43" t="s">
        <v>93</v>
      </c>
      <c r="F443" s="43" t="s">
        <v>232</v>
      </c>
      <c r="G443" s="44">
        <f>853127</f>
        <v>853127</v>
      </c>
      <c r="H443" s="44">
        <v>853127</v>
      </c>
      <c r="I443" s="44">
        <v>853127</v>
      </c>
      <c r="J443" s="100"/>
      <c r="K443" s="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4" customFormat="1" ht="36">
      <c r="A444" s="38">
        <v>436</v>
      </c>
      <c r="B444" s="56" t="s">
        <v>193</v>
      </c>
      <c r="C444" s="42" t="s">
        <v>186</v>
      </c>
      <c r="D444" s="43" t="s">
        <v>254</v>
      </c>
      <c r="E444" s="43" t="s">
        <v>94</v>
      </c>
      <c r="F444" s="43"/>
      <c r="G444" s="44">
        <f>G447+G445</f>
        <v>238028</v>
      </c>
      <c r="H444" s="44">
        <f>H447+H445</f>
        <v>238028</v>
      </c>
      <c r="I444" s="44">
        <f>I447+I445</f>
        <v>238028</v>
      </c>
      <c r="J444" s="100"/>
      <c r="K444" s="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4" customFormat="1" ht="48">
      <c r="A445" s="38">
        <v>437</v>
      </c>
      <c r="B445" s="56" t="s">
        <v>193</v>
      </c>
      <c r="C445" s="42" t="s">
        <v>339</v>
      </c>
      <c r="D445" s="43" t="s">
        <v>254</v>
      </c>
      <c r="E445" s="43" t="s">
        <v>94</v>
      </c>
      <c r="F445" s="43" t="s">
        <v>231</v>
      </c>
      <c r="G445" s="44">
        <f>G446</f>
        <v>15200</v>
      </c>
      <c r="H445" s="44">
        <f>H446</f>
        <v>15200</v>
      </c>
      <c r="I445" s="44">
        <f>I446</f>
        <v>15200</v>
      </c>
      <c r="J445" s="100"/>
      <c r="K445" s="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4" customFormat="1" ht="24">
      <c r="A446" s="38">
        <v>438</v>
      </c>
      <c r="B446" s="56" t="s">
        <v>193</v>
      </c>
      <c r="C446" s="42" t="s">
        <v>340</v>
      </c>
      <c r="D446" s="43" t="s">
        <v>254</v>
      </c>
      <c r="E446" s="43" t="s">
        <v>94</v>
      </c>
      <c r="F446" s="43" t="s">
        <v>232</v>
      </c>
      <c r="G446" s="44">
        <f>15200</f>
        <v>15200</v>
      </c>
      <c r="H446" s="44">
        <v>15200</v>
      </c>
      <c r="I446" s="44">
        <v>15200</v>
      </c>
      <c r="J446" s="100"/>
      <c r="K446" s="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4" customFormat="1" ht="24">
      <c r="A447" s="38">
        <v>439</v>
      </c>
      <c r="B447" s="56" t="s">
        <v>193</v>
      </c>
      <c r="C447" s="37" t="s">
        <v>229</v>
      </c>
      <c r="D447" s="43" t="s">
        <v>254</v>
      </c>
      <c r="E447" s="43" t="s">
        <v>94</v>
      </c>
      <c r="F447" s="43" t="s">
        <v>233</v>
      </c>
      <c r="G447" s="44">
        <f>G448</f>
        <v>222828</v>
      </c>
      <c r="H447" s="44">
        <f>H448</f>
        <v>222828</v>
      </c>
      <c r="I447" s="44">
        <f>I448</f>
        <v>222828</v>
      </c>
      <c r="J447" s="100"/>
      <c r="K447" s="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4" customFormat="1" ht="24">
      <c r="A448" s="38">
        <v>440</v>
      </c>
      <c r="B448" s="56" t="s">
        <v>193</v>
      </c>
      <c r="C448" s="37" t="s">
        <v>230</v>
      </c>
      <c r="D448" s="43" t="s">
        <v>254</v>
      </c>
      <c r="E448" s="43" t="s">
        <v>94</v>
      </c>
      <c r="F448" s="43" t="s">
        <v>234</v>
      </c>
      <c r="G448" s="44">
        <v>222828</v>
      </c>
      <c r="H448" s="44">
        <f>288028+130000-180000-15200</f>
        <v>222828</v>
      </c>
      <c r="I448" s="44">
        <f>288028+130000-180000-15200</f>
        <v>222828</v>
      </c>
      <c r="J448" s="100"/>
      <c r="K448" s="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4" customFormat="1" ht="36">
      <c r="A449" s="38">
        <v>441</v>
      </c>
      <c r="B449" s="56" t="s">
        <v>193</v>
      </c>
      <c r="C449" s="42" t="s">
        <v>293</v>
      </c>
      <c r="D449" s="43" t="s">
        <v>256</v>
      </c>
      <c r="E449" s="43"/>
      <c r="F449" s="43"/>
      <c r="G449" s="44">
        <f aca="true" t="shared" si="69" ref="G449:I451">G450</f>
        <v>974647</v>
      </c>
      <c r="H449" s="44">
        <f t="shared" si="69"/>
        <v>974647</v>
      </c>
      <c r="I449" s="44">
        <f t="shared" si="69"/>
        <v>974647</v>
      </c>
      <c r="J449" s="100"/>
      <c r="K449" s="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4" customFormat="1" ht="24">
      <c r="A450" s="38">
        <v>442</v>
      </c>
      <c r="B450" s="56" t="s">
        <v>193</v>
      </c>
      <c r="C450" s="42" t="s">
        <v>96</v>
      </c>
      <c r="D450" s="43" t="s">
        <v>256</v>
      </c>
      <c r="E450" s="43" t="s">
        <v>95</v>
      </c>
      <c r="F450" s="43"/>
      <c r="G450" s="44">
        <f t="shared" si="69"/>
        <v>974647</v>
      </c>
      <c r="H450" s="44">
        <f t="shared" si="69"/>
        <v>974647</v>
      </c>
      <c r="I450" s="44">
        <f t="shared" si="69"/>
        <v>974647</v>
      </c>
      <c r="J450" s="100"/>
      <c r="K450" s="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4" customFormat="1" ht="24">
      <c r="A451" s="38">
        <v>443</v>
      </c>
      <c r="B451" s="56" t="s">
        <v>193</v>
      </c>
      <c r="C451" s="42" t="s">
        <v>98</v>
      </c>
      <c r="D451" s="43" t="s">
        <v>256</v>
      </c>
      <c r="E451" s="43" t="s">
        <v>97</v>
      </c>
      <c r="F451" s="43"/>
      <c r="G451" s="44">
        <f>G452</f>
        <v>974647</v>
      </c>
      <c r="H451" s="44">
        <f t="shared" si="69"/>
        <v>974647</v>
      </c>
      <c r="I451" s="44">
        <f t="shared" si="69"/>
        <v>974647</v>
      </c>
      <c r="J451" s="100"/>
      <c r="K451" s="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4" customFormat="1" ht="36">
      <c r="A452" s="38">
        <v>444</v>
      </c>
      <c r="B452" s="56" t="s">
        <v>193</v>
      </c>
      <c r="C452" s="42" t="s">
        <v>100</v>
      </c>
      <c r="D452" s="43" t="s">
        <v>256</v>
      </c>
      <c r="E452" s="43" t="s">
        <v>99</v>
      </c>
      <c r="F452" s="43"/>
      <c r="G452" s="44">
        <f>G454</f>
        <v>974647</v>
      </c>
      <c r="H452" s="44">
        <f>H454</f>
        <v>974647</v>
      </c>
      <c r="I452" s="44">
        <f>I454</f>
        <v>974647</v>
      </c>
      <c r="J452" s="100"/>
      <c r="K452" s="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4" customFormat="1" ht="48">
      <c r="A453" s="38">
        <v>445</v>
      </c>
      <c r="B453" s="56" t="s">
        <v>193</v>
      </c>
      <c r="C453" s="42" t="s">
        <v>339</v>
      </c>
      <c r="D453" s="43" t="s">
        <v>256</v>
      </c>
      <c r="E453" s="43" t="s">
        <v>99</v>
      </c>
      <c r="F453" s="43" t="s">
        <v>231</v>
      </c>
      <c r="G453" s="44">
        <f>G454</f>
        <v>974647</v>
      </c>
      <c r="H453" s="44">
        <f>H454</f>
        <v>974647</v>
      </c>
      <c r="I453" s="44">
        <f>I454</f>
        <v>974647</v>
      </c>
      <c r="J453" s="100"/>
      <c r="K453" s="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4" customFormat="1" ht="24">
      <c r="A454" s="38">
        <v>446</v>
      </c>
      <c r="B454" s="56" t="s">
        <v>193</v>
      </c>
      <c r="C454" s="42" t="s">
        <v>340</v>
      </c>
      <c r="D454" s="43" t="s">
        <v>256</v>
      </c>
      <c r="E454" s="43" t="s">
        <v>99</v>
      </c>
      <c r="F454" s="43" t="s">
        <v>232</v>
      </c>
      <c r="G454" s="44">
        <v>974647</v>
      </c>
      <c r="H454" s="44">
        <v>974647</v>
      </c>
      <c r="I454" s="44">
        <v>974647</v>
      </c>
      <c r="J454" s="100"/>
      <c r="K454" s="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4" customFormat="1" ht="12.75">
      <c r="A455" s="38">
        <v>447</v>
      </c>
      <c r="B455" s="39"/>
      <c r="C455" s="42" t="s">
        <v>179</v>
      </c>
      <c r="D455" s="64"/>
      <c r="E455" s="65"/>
      <c r="F455" s="64"/>
      <c r="G455" s="44"/>
      <c r="H455" s="44">
        <v>5330880.49</v>
      </c>
      <c r="I455" s="44">
        <v>9900753.49</v>
      </c>
      <c r="J455" s="100"/>
      <c r="K455" s="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10" ht="12.75">
      <c r="A456" s="38"/>
      <c r="B456" s="39"/>
      <c r="C456" s="66" t="s">
        <v>51</v>
      </c>
      <c r="D456" s="67"/>
      <c r="E456" s="67"/>
      <c r="F456" s="67"/>
      <c r="G456" s="68">
        <f>G9+G249+G371+G412+G430+G455</f>
        <v>406652207</v>
      </c>
      <c r="H456" s="68">
        <f>H9+H249+H371+H412+H430+H455</f>
        <v>397407914</v>
      </c>
      <c r="I456" s="68">
        <f>I9+I249+I371+I412+I430+I455</f>
        <v>400390980</v>
      </c>
      <c r="J456" s="105"/>
    </row>
    <row r="457" spans="3:10" ht="12.75">
      <c r="C457" s="2"/>
      <c r="D457" s="2"/>
      <c r="E457" s="2"/>
      <c r="F457" s="2"/>
      <c r="G457" s="2"/>
      <c r="H457" s="2"/>
      <c r="I457" s="2"/>
      <c r="J457" s="2"/>
    </row>
    <row r="458" spans="3:10" ht="12.75">
      <c r="C458" s="33"/>
      <c r="D458" s="34"/>
      <c r="E458" s="35"/>
      <c r="F458" s="34"/>
      <c r="G458" s="36"/>
      <c r="H458" s="36"/>
      <c r="I458" s="36"/>
      <c r="J458" s="36"/>
    </row>
  </sheetData>
  <sheetProtection/>
  <mergeCells count="9">
    <mergeCell ref="E1:F1"/>
    <mergeCell ref="E2:G2"/>
    <mergeCell ref="C6:I6"/>
    <mergeCell ref="G1:I1"/>
    <mergeCell ref="H2:I2"/>
    <mergeCell ref="E4:F4"/>
    <mergeCell ref="G4:I4"/>
    <mergeCell ref="I3:L3"/>
    <mergeCell ref="H5:I5"/>
  </mergeCells>
  <printOptions/>
  <pageMargins left="0.7874015748031497" right="0" top="0.984251968503937" bottom="0.984251968503937" header="0.5118110236220472" footer="0.5118110236220472"/>
  <pageSetup fitToHeight="21" fitToWidth="1" horizontalDpi="600" verticalDpi="600" orientation="portrait" paperSize="9" scale="75" r:id="rId1"/>
  <rowBreaks count="1" manualBreakCount="1">
    <brk id="247" max="8" man="1"/>
  </rowBreaks>
  <colBreaks count="1" manualBreakCount="1">
    <brk id="1" max="5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00390625" style="0" customWidth="1"/>
    <col min="2" max="2" width="20.625" style="0" customWidth="1"/>
    <col min="3" max="3" width="20.00390625" style="0" customWidth="1"/>
    <col min="4" max="4" width="16.625" style="0" customWidth="1"/>
    <col min="5" max="5" width="12.25390625" style="0" customWidth="1"/>
    <col min="6" max="6" width="13.375" style="0" customWidth="1"/>
    <col min="7" max="7" width="15.375" style="0" customWidth="1"/>
    <col min="8" max="8" width="12.125" style="0" customWidth="1"/>
    <col min="9" max="9" width="15.00390625" style="0" customWidth="1"/>
    <col min="10" max="10" width="10.00390625" style="0" bestFit="1" customWidth="1"/>
    <col min="11" max="11" width="13.875" style="0" customWidth="1"/>
    <col min="12" max="12" width="14.00390625" style="0" customWidth="1"/>
    <col min="13" max="13" width="12.75390625" style="0" customWidth="1"/>
  </cols>
  <sheetData>
    <row r="1" spans="1:16" ht="12.75">
      <c r="A1" s="2"/>
      <c r="B1" s="2"/>
      <c r="C1" s="2"/>
      <c r="D1" s="2"/>
      <c r="E1" s="2"/>
      <c r="F1" s="88"/>
      <c r="G1" s="88"/>
      <c r="H1" s="88"/>
      <c r="I1" s="2"/>
      <c r="J1" s="2"/>
      <c r="K1" s="2"/>
      <c r="L1" s="2"/>
      <c r="M1" s="2"/>
      <c r="N1" s="2"/>
      <c r="O1" s="2"/>
      <c r="P1" s="2"/>
    </row>
    <row r="2" spans="1:16" ht="12.75">
      <c r="A2" s="69"/>
      <c r="B2" s="70"/>
      <c r="C2" s="69"/>
      <c r="D2" s="69"/>
      <c r="E2" s="71"/>
      <c r="F2" s="69"/>
      <c r="G2" s="69"/>
      <c r="H2" s="69"/>
      <c r="I2" s="69"/>
      <c r="J2" s="69"/>
      <c r="K2" s="69"/>
      <c r="L2" s="2"/>
      <c r="M2" s="2"/>
      <c r="N2" s="2"/>
      <c r="O2" s="2"/>
      <c r="P2" s="2"/>
    </row>
    <row r="3" spans="1:16" ht="12.75">
      <c r="A3" s="69"/>
      <c r="B3" s="69"/>
      <c r="C3" s="69"/>
      <c r="D3" s="69"/>
      <c r="E3" s="71"/>
      <c r="F3" s="69"/>
      <c r="G3" s="69"/>
      <c r="H3" s="69"/>
      <c r="I3" s="69"/>
      <c r="J3" s="69"/>
      <c r="K3" s="69"/>
      <c r="L3" s="2"/>
      <c r="M3" s="2"/>
      <c r="N3" s="2"/>
      <c r="O3" s="2"/>
      <c r="P3" s="2"/>
    </row>
    <row r="4" spans="1:16" ht="12.75">
      <c r="A4" s="69"/>
      <c r="B4" s="69"/>
      <c r="C4" s="69"/>
      <c r="D4" s="89"/>
      <c r="E4" s="71"/>
      <c r="F4" s="69"/>
      <c r="G4" s="69"/>
      <c r="H4" s="69"/>
      <c r="I4" s="69"/>
      <c r="J4" s="69"/>
      <c r="K4" s="69"/>
      <c r="L4" s="2"/>
      <c r="M4" s="2"/>
      <c r="N4" s="2"/>
      <c r="O4" s="2"/>
      <c r="P4" s="2"/>
    </row>
    <row r="5" spans="1:16" ht="12.75">
      <c r="A5" s="69"/>
      <c r="B5" s="69"/>
      <c r="C5" s="69"/>
      <c r="D5" s="89"/>
      <c r="E5" s="71"/>
      <c r="F5" s="69"/>
      <c r="G5" s="69"/>
      <c r="H5" s="69"/>
      <c r="I5" s="69"/>
      <c r="J5" s="69"/>
      <c r="K5" s="69"/>
      <c r="L5" s="2"/>
      <c r="M5" s="2"/>
      <c r="N5" s="2"/>
      <c r="O5" s="2"/>
      <c r="P5" s="2"/>
    </row>
    <row r="6" spans="1:16" ht="12.75">
      <c r="A6" s="69"/>
      <c r="B6" s="69"/>
      <c r="C6" s="69"/>
      <c r="D6" s="89"/>
      <c r="E6" s="71"/>
      <c r="F6" s="69"/>
      <c r="G6" s="69"/>
      <c r="H6" s="69"/>
      <c r="I6" s="69"/>
      <c r="J6" s="69"/>
      <c r="K6" s="69"/>
      <c r="L6" s="2"/>
      <c r="M6" s="2"/>
      <c r="N6" s="2"/>
      <c r="O6" s="2"/>
      <c r="P6" s="2"/>
    </row>
    <row r="7" spans="1:16" ht="12.75">
      <c r="A7" s="69"/>
      <c r="B7" s="69"/>
      <c r="C7" s="69"/>
      <c r="D7" s="89"/>
      <c r="E7" s="71"/>
      <c r="F7" s="69"/>
      <c r="G7" s="69"/>
      <c r="H7" s="69"/>
      <c r="I7" s="69"/>
      <c r="J7" s="69"/>
      <c r="K7" s="69"/>
      <c r="L7" s="2"/>
      <c r="M7" s="2"/>
      <c r="N7" s="2"/>
      <c r="O7" s="2"/>
      <c r="P7" s="2"/>
    </row>
    <row r="8" spans="1:16" ht="12.75">
      <c r="A8" s="69"/>
      <c r="B8" s="69"/>
      <c r="C8" s="69"/>
      <c r="D8" s="89"/>
      <c r="E8" s="71"/>
      <c r="F8" s="69"/>
      <c r="G8" s="69"/>
      <c r="H8" s="69"/>
      <c r="I8" s="69"/>
      <c r="J8" s="69"/>
      <c r="K8" s="69"/>
      <c r="L8" s="2"/>
      <c r="M8" s="2"/>
      <c r="N8" s="2"/>
      <c r="O8" s="2"/>
      <c r="P8" s="2"/>
    </row>
    <row r="9" spans="1:16" ht="12.75">
      <c r="A9" s="69"/>
      <c r="B9" s="69"/>
      <c r="C9" s="69"/>
      <c r="D9" s="89"/>
      <c r="E9" s="71"/>
      <c r="F9" s="69"/>
      <c r="G9" s="69"/>
      <c r="H9" s="69"/>
      <c r="I9" s="69"/>
      <c r="J9" s="69"/>
      <c r="K9" s="69"/>
      <c r="L9" s="2"/>
      <c r="M9" s="2"/>
      <c r="N9" s="2"/>
      <c r="O9" s="2"/>
      <c r="P9" s="2"/>
    </row>
    <row r="10" spans="1:16" ht="12.75">
      <c r="A10" s="69"/>
      <c r="B10" s="69"/>
      <c r="C10" s="69"/>
      <c r="D10" s="89"/>
      <c r="E10" s="71"/>
      <c r="F10" s="69"/>
      <c r="G10" s="69"/>
      <c r="H10" s="2"/>
      <c r="I10" s="69"/>
      <c r="J10" s="69"/>
      <c r="K10" s="69"/>
      <c r="L10" s="2"/>
      <c r="M10" s="2"/>
      <c r="N10" s="2"/>
      <c r="O10" s="2"/>
      <c r="P10" s="2"/>
    </row>
    <row r="11" spans="1:16" ht="12.75">
      <c r="A11" s="69"/>
      <c r="B11" s="69"/>
      <c r="C11" s="69"/>
      <c r="D11" s="89"/>
      <c r="E11" s="71"/>
      <c r="F11" s="69"/>
      <c r="G11" s="69"/>
      <c r="H11" s="69"/>
      <c r="I11" s="69"/>
      <c r="J11" s="69"/>
      <c r="K11" s="69"/>
      <c r="L11" s="2"/>
      <c r="M11" s="2"/>
      <c r="N11" s="2"/>
      <c r="O11" s="2"/>
      <c r="P11" s="2"/>
    </row>
    <row r="12" spans="1:16" ht="12.75">
      <c r="A12" s="69"/>
      <c r="B12" s="69"/>
      <c r="C12" s="69"/>
      <c r="D12" s="89"/>
      <c r="E12" s="71"/>
      <c r="F12" s="69"/>
      <c r="G12" s="69"/>
      <c r="H12" s="69"/>
      <c r="I12" s="69"/>
      <c r="J12" s="69"/>
      <c r="K12" s="69"/>
      <c r="L12" s="2"/>
      <c r="M12" s="2"/>
      <c r="N12" s="2"/>
      <c r="O12" s="2"/>
      <c r="P12" s="2"/>
    </row>
    <row r="13" spans="1:16" ht="12.75">
      <c r="A13" s="70"/>
      <c r="B13" s="69"/>
      <c r="C13" s="69"/>
      <c r="D13" s="89"/>
      <c r="E13" s="71"/>
      <c r="F13" s="69"/>
      <c r="G13" s="69"/>
      <c r="H13" s="69"/>
      <c r="I13" s="69"/>
      <c r="J13" s="69"/>
      <c r="K13" s="69"/>
      <c r="L13" s="2"/>
      <c r="M13" s="2"/>
      <c r="N13" s="2"/>
      <c r="O13" s="2"/>
      <c r="P13" s="2"/>
    </row>
    <row r="14" spans="1:16" ht="12.75">
      <c r="A14" s="69"/>
      <c r="B14" s="69"/>
      <c r="C14" s="69"/>
      <c r="D14" s="89"/>
      <c r="E14" s="71"/>
      <c r="F14" s="69"/>
      <c r="G14" s="69"/>
      <c r="H14" s="69"/>
      <c r="I14" s="69"/>
      <c r="J14" s="69"/>
      <c r="K14" s="69"/>
      <c r="L14" s="2"/>
      <c r="M14" s="2"/>
      <c r="N14" s="2"/>
      <c r="O14" s="2"/>
      <c r="P14" s="2"/>
    </row>
    <row r="15" spans="1:16" ht="12.75">
      <c r="A15" s="69"/>
      <c r="B15" s="69"/>
      <c r="C15" s="69"/>
      <c r="D15" s="89"/>
      <c r="E15" s="71"/>
      <c r="F15" s="69"/>
      <c r="G15" s="69"/>
      <c r="H15" s="69"/>
      <c r="I15" s="69"/>
      <c r="J15" s="69"/>
      <c r="K15" s="69"/>
      <c r="L15" s="2"/>
      <c r="M15" s="2"/>
      <c r="N15" s="2"/>
      <c r="O15" s="2"/>
      <c r="P15" s="2"/>
    </row>
    <row r="16" spans="1:16" ht="12.75">
      <c r="A16" s="69"/>
      <c r="B16" s="69"/>
      <c r="C16" s="69"/>
      <c r="D16" s="89"/>
      <c r="E16" s="71"/>
      <c r="F16" s="69"/>
      <c r="G16" s="69"/>
      <c r="H16" s="69"/>
      <c r="I16" s="69"/>
      <c r="J16" s="69"/>
      <c r="K16" s="69"/>
      <c r="L16" s="2"/>
      <c r="M16" s="2"/>
      <c r="N16" s="2"/>
      <c r="O16" s="2"/>
      <c r="P16" s="2"/>
    </row>
    <row r="17" spans="1:16" ht="12.75">
      <c r="A17" s="69"/>
      <c r="B17" s="69"/>
      <c r="C17" s="69"/>
      <c r="D17" s="69"/>
      <c r="E17" s="71"/>
      <c r="F17" s="69"/>
      <c r="G17" s="69"/>
      <c r="H17" s="69"/>
      <c r="I17" s="69"/>
      <c r="J17" s="69"/>
      <c r="K17" s="69"/>
      <c r="L17" s="2"/>
      <c r="M17" s="2"/>
      <c r="N17" s="2"/>
      <c r="O17" s="2"/>
      <c r="P17" s="2"/>
    </row>
    <row r="18" spans="1:16" ht="12.75">
      <c r="A18" s="69"/>
      <c r="B18" s="69"/>
      <c r="C18" s="69"/>
      <c r="D18" s="69"/>
      <c r="E18" s="71"/>
      <c r="F18" s="69"/>
      <c r="G18" s="69"/>
      <c r="H18" s="69"/>
      <c r="I18" s="69"/>
      <c r="J18" s="69"/>
      <c r="K18" s="69"/>
      <c r="L18" s="2"/>
      <c r="M18" s="2"/>
      <c r="N18" s="2"/>
      <c r="O18" s="2"/>
      <c r="P18" s="2"/>
    </row>
    <row r="19" spans="1:16" ht="12.75">
      <c r="A19" s="69"/>
      <c r="B19" s="69"/>
      <c r="C19" s="69"/>
      <c r="D19" s="69"/>
      <c r="E19" s="71"/>
      <c r="F19" s="69"/>
      <c r="G19" s="69"/>
      <c r="H19" s="69"/>
      <c r="I19" s="69"/>
      <c r="J19" s="69"/>
      <c r="K19" s="69"/>
      <c r="L19" s="2"/>
      <c r="M19" s="2"/>
      <c r="N19" s="2"/>
      <c r="O19" s="2"/>
      <c r="P19" s="2"/>
    </row>
    <row r="20" spans="1:16" ht="12.75">
      <c r="A20" s="69"/>
      <c r="B20" s="69"/>
      <c r="C20" s="69"/>
      <c r="D20" s="69"/>
      <c r="E20" s="71"/>
      <c r="F20" s="69"/>
      <c r="G20" s="69"/>
      <c r="H20" s="69"/>
      <c r="I20" s="69"/>
      <c r="J20" s="69"/>
      <c r="K20" s="69"/>
      <c r="L20" s="2"/>
      <c r="M20" s="2"/>
      <c r="N20" s="2"/>
      <c r="O20" s="2"/>
      <c r="P20" s="2"/>
    </row>
    <row r="21" spans="1:16" ht="12.75">
      <c r="A21" s="69"/>
      <c r="B21" s="69"/>
      <c r="C21" s="69"/>
      <c r="D21" s="69"/>
      <c r="E21" s="71"/>
      <c r="F21" s="69"/>
      <c r="G21" s="69"/>
      <c r="H21" s="69"/>
      <c r="I21" s="69"/>
      <c r="J21" s="69"/>
      <c r="K21" s="69"/>
      <c r="L21" s="2"/>
      <c r="M21" s="2"/>
      <c r="N21" s="2"/>
      <c r="O21" s="2"/>
      <c r="P21" s="2"/>
    </row>
    <row r="22" spans="1:16" ht="12.75">
      <c r="A22" s="69"/>
      <c r="B22" s="69"/>
      <c r="C22" s="69"/>
      <c r="D22" s="69"/>
      <c r="E22" s="71"/>
      <c r="F22" s="69"/>
      <c r="G22" s="69"/>
      <c r="H22" s="69"/>
      <c r="I22" s="69"/>
      <c r="J22" s="69"/>
      <c r="K22" s="69"/>
      <c r="L22" s="2"/>
      <c r="M22" s="2"/>
      <c r="N22" s="2"/>
      <c r="O22" s="2"/>
      <c r="P22" s="2"/>
    </row>
    <row r="23" spans="1:16" ht="12.75">
      <c r="A23" s="69"/>
      <c r="B23" s="69"/>
      <c r="C23" s="69"/>
      <c r="D23" s="69"/>
      <c r="E23" s="71"/>
      <c r="F23" s="69"/>
      <c r="G23" s="69"/>
      <c r="H23" s="69"/>
      <c r="I23" s="69"/>
      <c r="J23" s="69"/>
      <c r="K23" s="69"/>
      <c r="L23" s="2"/>
      <c r="M23" s="2"/>
      <c r="N23" s="2"/>
      <c r="O23" s="2"/>
      <c r="P23" s="2"/>
    </row>
    <row r="24" spans="1:16" ht="12.75">
      <c r="A24" s="69"/>
      <c r="B24" s="69"/>
      <c r="C24" s="69"/>
      <c r="D24" s="69"/>
      <c r="E24" s="71"/>
      <c r="F24" s="69"/>
      <c r="G24" s="69"/>
      <c r="H24" s="69"/>
      <c r="I24" s="69"/>
      <c r="J24" s="69"/>
      <c r="K24" s="69"/>
      <c r="L24" s="2"/>
      <c r="M24" s="2"/>
      <c r="N24" s="2"/>
      <c r="O24" s="2"/>
      <c r="P24" s="2"/>
    </row>
    <row r="25" spans="1:16" ht="12.75">
      <c r="A25" s="69"/>
      <c r="B25" s="69"/>
      <c r="C25" s="69"/>
      <c r="D25" s="69"/>
      <c r="E25" s="71"/>
      <c r="F25" s="69"/>
      <c r="G25" s="69"/>
      <c r="H25" s="69"/>
      <c r="I25" s="69"/>
      <c r="J25" s="69"/>
      <c r="K25" s="69"/>
      <c r="L25" s="2"/>
      <c r="M25" s="2"/>
      <c r="N25" s="2"/>
      <c r="O25" s="2"/>
      <c r="P25" s="2"/>
    </row>
    <row r="26" spans="1:16" ht="12.75">
      <c r="A26" s="69"/>
      <c r="B26" s="69"/>
      <c r="C26" s="69"/>
      <c r="D26" s="69"/>
      <c r="E26" s="71"/>
      <c r="F26" s="69"/>
      <c r="G26" s="69"/>
      <c r="H26" s="69"/>
      <c r="I26" s="69"/>
      <c r="J26" s="69"/>
      <c r="K26" s="69"/>
      <c r="L26" s="2"/>
      <c r="M26" s="2"/>
      <c r="N26" s="2"/>
      <c r="O26" s="2"/>
      <c r="P26" s="2"/>
    </row>
    <row r="27" spans="1:16" ht="12.75">
      <c r="A27" s="69"/>
      <c r="B27" s="69"/>
      <c r="C27" s="69"/>
      <c r="D27" s="69"/>
      <c r="E27" s="71"/>
      <c r="F27" s="69"/>
      <c r="G27" s="69"/>
      <c r="H27" s="69"/>
      <c r="I27" s="69"/>
      <c r="J27" s="69"/>
      <c r="K27" s="69"/>
      <c r="L27" s="2"/>
      <c r="M27" s="2"/>
      <c r="N27" s="2"/>
      <c r="O27" s="2"/>
      <c r="P27" s="2"/>
    </row>
    <row r="28" spans="1:16" ht="12.75">
      <c r="A28" s="69"/>
      <c r="B28" s="69"/>
      <c r="C28" s="69"/>
      <c r="D28" s="69"/>
      <c r="E28" s="71"/>
      <c r="F28" s="69"/>
      <c r="G28" s="69"/>
      <c r="H28" s="69"/>
      <c r="I28" s="69"/>
      <c r="J28" s="69"/>
      <c r="K28" s="69"/>
      <c r="L28" s="2"/>
      <c r="M28" s="2"/>
      <c r="N28" s="2"/>
      <c r="O28" s="2"/>
      <c r="P28" s="2"/>
    </row>
    <row r="29" spans="1:16" ht="12.75">
      <c r="A29" s="69"/>
      <c r="B29" s="69"/>
      <c r="C29" s="69"/>
      <c r="D29" s="69"/>
      <c r="E29" s="71"/>
      <c r="F29" s="69"/>
      <c r="G29" s="69"/>
      <c r="H29" s="69"/>
      <c r="I29" s="69"/>
      <c r="J29" s="69"/>
      <c r="K29" s="69"/>
      <c r="L29" s="2"/>
      <c r="M29" s="2"/>
      <c r="N29" s="2"/>
      <c r="O29" s="2"/>
      <c r="P29" s="2"/>
    </row>
    <row r="30" spans="1:16" ht="12.75">
      <c r="A30" s="69"/>
      <c r="B30" s="69"/>
      <c r="C30" s="69"/>
      <c r="D30" s="69"/>
      <c r="E30" s="71"/>
      <c r="F30" s="69"/>
      <c r="G30" s="69"/>
      <c r="H30" s="69"/>
      <c r="I30" s="69"/>
      <c r="J30" s="69"/>
      <c r="K30" s="69"/>
      <c r="L30" s="2"/>
      <c r="M30" s="2"/>
      <c r="N30" s="2"/>
      <c r="O30" s="2"/>
      <c r="P30" s="2"/>
    </row>
    <row r="31" spans="1:16" ht="12.75">
      <c r="A31" s="69"/>
      <c r="B31" s="69"/>
      <c r="C31" s="69"/>
      <c r="D31" s="69"/>
      <c r="E31" s="71"/>
      <c r="F31" s="69"/>
      <c r="G31" s="69"/>
      <c r="H31" s="69"/>
      <c r="I31" s="69"/>
      <c r="J31" s="69"/>
      <c r="K31" s="69"/>
      <c r="L31" s="2"/>
      <c r="M31" s="2"/>
      <c r="N31" s="2"/>
      <c r="O31" s="2"/>
      <c r="P31" s="2"/>
    </row>
    <row r="32" spans="1:16" ht="12.75">
      <c r="A32" s="69"/>
      <c r="B32" s="69"/>
      <c r="C32" s="69"/>
      <c r="D32" s="69"/>
      <c r="E32" s="71"/>
      <c r="F32" s="69"/>
      <c r="G32" s="69"/>
      <c r="H32" s="69"/>
      <c r="I32" s="69"/>
      <c r="J32" s="69"/>
      <c r="K32" s="69"/>
      <c r="L32" s="2"/>
      <c r="M32" s="2"/>
      <c r="N32" s="2"/>
      <c r="O32" s="2"/>
      <c r="P32" s="2"/>
    </row>
    <row r="33" spans="1:16" ht="12.75">
      <c r="A33" s="69"/>
      <c r="B33" s="69"/>
      <c r="C33" s="69"/>
      <c r="D33" s="69"/>
      <c r="E33" s="71"/>
      <c r="F33" s="69"/>
      <c r="G33" s="69"/>
      <c r="H33" s="69"/>
      <c r="I33" s="69"/>
      <c r="J33" s="69"/>
      <c r="K33" s="69"/>
      <c r="L33" s="2"/>
      <c r="M33" s="2"/>
      <c r="N33" s="2"/>
      <c r="O33" s="2"/>
      <c r="P33" s="2"/>
    </row>
    <row r="34" spans="1:16" ht="12.75">
      <c r="A34" s="69"/>
      <c r="B34" s="69"/>
      <c r="C34" s="69"/>
      <c r="D34" s="69"/>
      <c r="E34" s="71"/>
      <c r="F34" s="69"/>
      <c r="G34" s="69"/>
      <c r="H34" s="69"/>
      <c r="I34" s="69"/>
      <c r="J34" s="69"/>
      <c r="K34" s="69"/>
      <c r="L34" s="2"/>
      <c r="M34" s="2"/>
      <c r="N34" s="2"/>
      <c r="O34" s="2"/>
      <c r="P34" s="2"/>
    </row>
    <row r="35" spans="1:16" ht="12.75">
      <c r="A35" s="69"/>
      <c r="B35" s="69"/>
      <c r="C35" s="69"/>
      <c r="D35" s="69"/>
      <c r="E35" s="71"/>
      <c r="F35" s="69"/>
      <c r="G35" s="69"/>
      <c r="H35" s="69"/>
      <c r="I35" s="69"/>
      <c r="J35" s="69"/>
      <c r="K35" s="69"/>
      <c r="L35" s="2"/>
      <c r="M35" s="2"/>
      <c r="N35" s="2"/>
      <c r="O35" s="2"/>
      <c r="P35" s="2"/>
    </row>
    <row r="36" spans="1:16" ht="12.75">
      <c r="A36" s="69"/>
      <c r="B36" s="69"/>
      <c r="C36" s="69"/>
      <c r="D36" s="69"/>
      <c r="E36" s="71"/>
      <c r="F36" s="69"/>
      <c r="G36" s="69"/>
      <c r="H36" s="69"/>
      <c r="I36" s="69"/>
      <c r="J36" s="69"/>
      <c r="K36" s="69"/>
      <c r="L36" s="2"/>
      <c r="M36" s="2"/>
      <c r="N36" s="2"/>
      <c r="O36" s="2"/>
      <c r="P36" s="2"/>
    </row>
    <row r="37" spans="1:16" ht="12.75">
      <c r="A37" s="69"/>
      <c r="B37" s="69"/>
      <c r="C37" s="69"/>
      <c r="D37" s="69"/>
      <c r="E37" s="71"/>
      <c r="F37" s="69"/>
      <c r="G37" s="69"/>
      <c r="H37" s="69"/>
      <c r="I37" s="69"/>
      <c r="J37" s="69"/>
      <c r="K37" s="69"/>
      <c r="L37" s="2"/>
      <c r="M37" s="2"/>
      <c r="N37" s="2"/>
      <c r="O37" s="2"/>
      <c r="P37" s="2"/>
    </row>
    <row r="38" spans="1:16" ht="12.75">
      <c r="A38" s="69"/>
      <c r="B38" s="69"/>
      <c r="C38" s="69"/>
      <c r="D38" s="69"/>
      <c r="E38" s="71"/>
      <c r="F38" s="69"/>
      <c r="G38" s="69"/>
      <c r="H38" s="69"/>
      <c r="I38" s="69"/>
      <c r="J38" s="69"/>
      <c r="K38" s="69"/>
      <c r="L38" s="2"/>
      <c r="M38" s="2"/>
      <c r="N38" s="2"/>
      <c r="O38" s="2"/>
      <c r="P38" s="2"/>
    </row>
    <row r="39" spans="1:16" ht="12.75">
      <c r="A39" s="69"/>
      <c r="B39" s="69"/>
      <c r="C39" s="69"/>
      <c r="D39" s="69"/>
      <c r="E39" s="71"/>
      <c r="F39" s="69"/>
      <c r="G39" s="69"/>
      <c r="H39" s="69"/>
      <c r="I39" s="69"/>
      <c r="J39" s="69"/>
      <c r="K39" s="69"/>
      <c r="L39" s="2"/>
      <c r="M39" s="2"/>
      <c r="N39" s="2"/>
      <c r="O39" s="2"/>
      <c r="P39" s="2"/>
    </row>
    <row r="40" spans="1:16" ht="12.75">
      <c r="A40" s="69"/>
      <c r="B40" s="69"/>
      <c r="C40" s="69"/>
      <c r="D40" s="69"/>
      <c r="E40" s="71"/>
      <c r="F40" s="69"/>
      <c r="G40" s="69"/>
      <c r="H40" s="69"/>
      <c r="I40" s="69"/>
      <c r="J40" s="69"/>
      <c r="K40" s="69"/>
      <c r="L40" s="2"/>
      <c r="M40" s="2"/>
      <c r="N40" s="2"/>
      <c r="O40" s="2"/>
      <c r="P40" s="2"/>
    </row>
    <row r="41" spans="1:16" ht="12.75">
      <c r="A41" s="69"/>
      <c r="B41" s="69"/>
      <c r="C41" s="69"/>
      <c r="D41" s="69"/>
      <c r="E41" s="71"/>
      <c r="F41" s="69"/>
      <c r="G41" s="69"/>
      <c r="H41" s="69"/>
      <c r="I41" s="69"/>
      <c r="J41" s="69"/>
      <c r="K41" s="69"/>
      <c r="L41" s="2"/>
      <c r="M41" s="2"/>
      <c r="N41" s="2"/>
      <c r="O41" s="2"/>
      <c r="P41" s="2"/>
    </row>
    <row r="42" spans="1:16" ht="12.75">
      <c r="A42" s="69"/>
      <c r="B42" s="69"/>
      <c r="C42" s="69"/>
      <c r="D42" s="69"/>
      <c r="E42" s="71"/>
      <c r="F42" s="69"/>
      <c r="G42" s="69"/>
      <c r="H42" s="69"/>
      <c r="I42" s="69"/>
      <c r="J42" s="69"/>
      <c r="K42" s="69"/>
      <c r="L42" s="2"/>
      <c r="M42" s="2"/>
      <c r="N42" s="2"/>
      <c r="O42" s="2"/>
      <c r="P42" s="2"/>
    </row>
    <row r="43" spans="1:16" ht="12.75">
      <c r="A43" s="69"/>
      <c r="B43" s="69"/>
      <c r="C43" s="69"/>
      <c r="D43" s="69"/>
      <c r="E43" s="71"/>
      <c r="F43" s="69"/>
      <c r="G43" s="69"/>
      <c r="H43" s="69"/>
      <c r="I43" s="69"/>
      <c r="J43" s="69"/>
      <c r="K43" s="69"/>
      <c r="L43" s="2"/>
      <c r="M43" s="2"/>
      <c r="N43" s="2"/>
      <c r="O43" s="2"/>
      <c r="P43" s="2"/>
    </row>
    <row r="44" spans="1:16" ht="12.75">
      <c r="A44" s="69"/>
      <c r="B44" s="69"/>
      <c r="C44" s="69"/>
      <c r="D44" s="69"/>
      <c r="E44" s="71"/>
      <c r="F44" s="69"/>
      <c r="G44" s="69"/>
      <c r="H44" s="69"/>
      <c r="I44" s="69"/>
      <c r="J44" s="69"/>
      <c r="K44" s="69"/>
      <c r="L44" s="72"/>
      <c r="M44" s="2"/>
      <c r="N44" s="2"/>
      <c r="O44" s="2"/>
      <c r="P44" s="2"/>
    </row>
    <row r="45" spans="1:16" ht="12.75">
      <c r="A45" s="69"/>
      <c r="B45" s="69"/>
      <c r="C45" s="69"/>
      <c r="D45" s="69"/>
      <c r="E45" s="71"/>
      <c r="F45" s="69"/>
      <c r="G45" s="69"/>
      <c r="H45" s="69"/>
      <c r="I45" s="69"/>
      <c r="J45" s="69"/>
      <c r="K45" s="69"/>
      <c r="L45" s="2"/>
      <c r="M45" s="2"/>
      <c r="N45" s="2"/>
      <c r="O45" s="2"/>
      <c r="P45" s="2"/>
    </row>
    <row r="46" spans="1:16" ht="12.75">
      <c r="A46" s="69"/>
      <c r="B46" s="69"/>
      <c r="C46" s="69"/>
      <c r="D46" s="69"/>
      <c r="E46" s="72"/>
      <c r="F46" s="69"/>
      <c r="G46" s="69"/>
      <c r="H46" s="69"/>
      <c r="I46" s="69"/>
      <c r="J46" s="69"/>
      <c r="K46" s="69"/>
      <c r="L46" s="2"/>
      <c r="M46" s="2"/>
      <c r="N46" s="2"/>
      <c r="O46" s="2"/>
      <c r="P46" s="2"/>
    </row>
    <row r="47" spans="1:16" ht="12.75">
      <c r="A47" s="69"/>
      <c r="B47" s="69"/>
      <c r="C47" s="69"/>
      <c r="D47" s="69"/>
      <c r="E47" s="71"/>
      <c r="F47" s="69"/>
      <c r="G47" s="69"/>
      <c r="H47" s="69"/>
      <c r="I47" s="69"/>
      <c r="J47" s="69"/>
      <c r="K47" s="69"/>
      <c r="L47" s="2"/>
      <c r="M47" s="2"/>
      <c r="N47" s="2"/>
      <c r="O47" s="2"/>
      <c r="P47" s="2"/>
    </row>
    <row r="48" spans="1:16" ht="12.75">
      <c r="A48" s="69"/>
      <c r="B48" s="69"/>
      <c r="C48" s="69"/>
      <c r="D48" s="69"/>
      <c r="E48" s="90"/>
      <c r="F48" s="88"/>
      <c r="G48" s="88"/>
      <c r="H48" s="88"/>
      <c r="I48" s="88"/>
      <c r="J48" s="88"/>
      <c r="K48" s="69"/>
      <c r="L48" s="88"/>
      <c r="M48" s="2"/>
      <c r="N48" s="2"/>
      <c r="O48" s="2"/>
      <c r="P48" s="2"/>
    </row>
    <row r="49" spans="1:16" ht="12.75">
      <c r="A49" s="69"/>
      <c r="B49" s="69"/>
      <c r="C49" s="69"/>
      <c r="D49" s="69"/>
      <c r="E49" s="72"/>
      <c r="F49" s="69"/>
      <c r="G49" s="69"/>
      <c r="H49" s="69"/>
      <c r="I49" s="69"/>
      <c r="J49" s="69"/>
      <c r="K49" s="69"/>
      <c r="L49" s="69"/>
      <c r="M49" s="2"/>
      <c r="N49" s="2"/>
      <c r="O49" s="2"/>
      <c r="P49" s="2"/>
    </row>
    <row r="50" spans="1:16" ht="12.75">
      <c r="A50" s="69"/>
      <c r="B50" s="69"/>
      <c r="C50" s="69"/>
      <c r="D50" s="69"/>
      <c r="E50" s="71"/>
      <c r="F50" s="69"/>
      <c r="G50" s="69"/>
      <c r="H50" s="69"/>
      <c r="I50" s="69"/>
      <c r="J50" s="69"/>
      <c r="K50" s="69"/>
      <c r="L50" s="72"/>
      <c r="M50" s="2"/>
      <c r="N50" s="2"/>
      <c r="O50" s="2"/>
      <c r="P50" s="2"/>
    </row>
    <row r="51" spans="1:16" ht="12.75">
      <c r="A51" s="69"/>
      <c r="B51" s="69"/>
      <c r="C51" s="69"/>
      <c r="D51" s="69"/>
      <c r="E51" s="71"/>
      <c r="F51" s="69"/>
      <c r="G51" s="2"/>
      <c r="H51" s="2"/>
      <c r="I51" s="72"/>
      <c r="J51" s="2"/>
      <c r="K51" s="2"/>
      <c r="L51" s="69"/>
      <c r="M51" s="2"/>
      <c r="N51" s="2"/>
      <c r="O51" s="2"/>
      <c r="P51" s="2"/>
    </row>
    <row r="52" spans="1:16" ht="12.75">
      <c r="A52" s="69"/>
      <c r="B52" s="69"/>
      <c r="C52" s="69"/>
      <c r="D52" s="69"/>
      <c r="E52" s="71"/>
      <c r="F52" s="69"/>
      <c r="G52" s="2"/>
      <c r="H52" s="89"/>
      <c r="I52" s="2"/>
      <c r="J52" s="69"/>
      <c r="K52" s="2"/>
      <c r="L52" s="72"/>
      <c r="M52" s="2"/>
      <c r="N52" s="2"/>
      <c r="O52" s="2"/>
      <c r="P52" s="2"/>
    </row>
    <row r="53" spans="1:16" ht="12.75">
      <c r="A53" s="69"/>
      <c r="B53" s="69"/>
      <c r="C53" s="69"/>
      <c r="D53" s="69"/>
      <c r="E53" s="71"/>
      <c r="F53" s="69"/>
      <c r="G53" s="69"/>
      <c r="H53" s="89"/>
      <c r="I53" s="89"/>
      <c r="J53" s="69"/>
      <c r="K53" s="89"/>
      <c r="L53" s="69"/>
      <c r="M53" s="89"/>
      <c r="N53" s="2"/>
      <c r="O53" s="2"/>
      <c r="P53" s="2"/>
    </row>
    <row r="54" spans="1:16" ht="12.75">
      <c r="A54" s="69"/>
      <c r="B54" s="69"/>
      <c r="C54" s="69"/>
      <c r="D54" s="69"/>
      <c r="E54" s="71"/>
      <c r="F54" s="69"/>
      <c r="G54" s="69"/>
      <c r="H54" s="2"/>
      <c r="I54" s="2"/>
      <c r="J54" s="2"/>
      <c r="K54" s="2"/>
      <c r="L54" s="2"/>
      <c r="M54" s="89"/>
      <c r="N54" s="2"/>
      <c r="O54" s="2"/>
      <c r="P54" s="2"/>
    </row>
    <row r="55" spans="1:16" ht="12.75">
      <c r="A55" s="69"/>
      <c r="B55" s="69"/>
      <c r="C55" s="69"/>
      <c r="D55" s="69"/>
      <c r="E55" s="71"/>
      <c r="F55" s="69"/>
      <c r="G55" s="69"/>
      <c r="H55" s="89"/>
      <c r="I55" s="89"/>
      <c r="J55" s="89"/>
      <c r="K55" s="89"/>
      <c r="L55" s="69"/>
      <c r="M55" s="89"/>
      <c r="N55" s="2"/>
      <c r="O55" s="2"/>
      <c r="P55" s="2"/>
    </row>
    <row r="56" spans="1:16" ht="12.75">
      <c r="A56" s="69">
        <v>9508950</v>
      </c>
      <c r="B56" s="72" t="s">
        <v>199</v>
      </c>
      <c r="C56" s="69"/>
      <c r="D56" s="69"/>
      <c r="E56" s="71"/>
      <c r="F56" s="69"/>
      <c r="G56" s="69"/>
      <c r="H56" s="89"/>
      <c r="I56" s="89"/>
      <c r="J56" s="89"/>
      <c r="K56" s="89"/>
      <c r="L56" s="69"/>
      <c r="M56" s="89"/>
      <c r="N56" s="2"/>
      <c r="O56" s="2"/>
      <c r="P56" s="2"/>
    </row>
    <row r="57" spans="1:16" ht="12.75">
      <c r="A57" s="69"/>
      <c r="B57" s="72" t="s">
        <v>200</v>
      </c>
      <c r="C57" s="69"/>
      <c r="D57" s="69"/>
      <c r="E57" s="71"/>
      <c r="F57" s="69"/>
      <c r="G57" s="89"/>
      <c r="H57" s="69"/>
      <c r="I57" s="89"/>
      <c r="J57" s="89"/>
      <c r="K57" s="89"/>
      <c r="L57" s="69"/>
      <c r="M57" s="89"/>
      <c r="N57" s="2"/>
      <c r="O57" s="2"/>
      <c r="P57" s="2"/>
    </row>
    <row r="58" spans="1:16" ht="12.75">
      <c r="A58" s="69"/>
      <c r="B58" s="71"/>
      <c r="C58" s="71"/>
      <c r="D58" s="71"/>
      <c r="E58" s="71"/>
      <c r="F58" s="69"/>
      <c r="G58" s="89"/>
      <c r="H58" s="89"/>
      <c r="I58" s="89"/>
      <c r="J58" s="89"/>
      <c r="K58" s="89"/>
      <c r="L58" s="69"/>
      <c r="M58" s="89"/>
      <c r="N58" s="2"/>
      <c r="O58" s="2"/>
      <c r="P58" s="2"/>
    </row>
    <row r="59" spans="1:16" ht="12.75">
      <c r="A59" s="69"/>
      <c r="B59" s="69"/>
      <c r="C59" s="69"/>
      <c r="D59" s="69"/>
      <c r="E59" s="71"/>
      <c r="F59" s="69"/>
      <c r="G59" s="89"/>
      <c r="H59" s="69"/>
      <c r="I59" s="89"/>
      <c r="J59" s="89"/>
      <c r="K59" s="89"/>
      <c r="L59" s="89"/>
      <c r="M59" s="89"/>
      <c r="N59" s="2"/>
      <c r="O59" s="2"/>
      <c r="P59" s="2"/>
    </row>
    <row r="60" spans="1:16" ht="12.75">
      <c r="A60" s="69"/>
      <c r="B60" s="71"/>
      <c r="C60" s="69"/>
      <c r="D60" s="71"/>
      <c r="E60" s="71"/>
      <c r="F60" s="69"/>
      <c r="G60" s="89"/>
      <c r="H60" s="89"/>
      <c r="I60" s="89"/>
      <c r="J60" s="89"/>
      <c r="K60" s="69"/>
      <c r="L60" s="89"/>
      <c r="M60" s="89"/>
      <c r="N60" s="2"/>
      <c r="O60" s="2"/>
      <c r="P60" s="2"/>
    </row>
    <row r="61" spans="1:16" ht="12.75">
      <c r="A61" s="69"/>
      <c r="B61" s="71"/>
      <c r="C61" s="69"/>
      <c r="D61" s="71"/>
      <c r="E61" s="71"/>
      <c r="F61" s="69"/>
      <c r="G61" s="89"/>
      <c r="H61" s="89"/>
      <c r="I61" s="89"/>
      <c r="J61" s="89"/>
      <c r="K61" s="69"/>
      <c r="L61" s="89"/>
      <c r="M61" s="89"/>
      <c r="N61" s="2"/>
      <c r="O61" s="2"/>
      <c r="P61" s="2"/>
    </row>
    <row r="62" spans="1:16" ht="12.75">
      <c r="A62" s="69"/>
      <c r="B62" s="71"/>
      <c r="C62" s="69"/>
      <c r="D62" s="71"/>
      <c r="E62" s="69"/>
      <c r="F62" s="69"/>
      <c r="G62" s="69"/>
      <c r="H62" s="69"/>
      <c r="I62" s="89"/>
      <c r="J62" s="69"/>
      <c r="K62" s="89"/>
      <c r="L62" s="69"/>
      <c r="M62" s="69"/>
      <c r="N62" s="2"/>
      <c r="O62" s="2"/>
      <c r="P62" s="2"/>
    </row>
    <row r="63" spans="1:16" ht="12.75">
      <c r="A63" s="69"/>
      <c r="B63" s="71"/>
      <c r="C63" s="69"/>
      <c r="D63" s="71"/>
      <c r="E63" s="72"/>
      <c r="F63" s="69"/>
      <c r="G63" s="69"/>
      <c r="H63" s="69"/>
      <c r="I63" s="69"/>
      <c r="J63" s="69"/>
      <c r="K63" s="69"/>
      <c r="L63" s="69"/>
      <c r="M63" s="89"/>
      <c r="N63" s="2"/>
      <c r="O63" s="2"/>
      <c r="P63" s="2"/>
    </row>
    <row r="64" spans="1:16" ht="12.75">
      <c r="A64" s="69"/>
      <c r="B64" s="71"/>
      <c r="C64" s="69"/>
      <c r="D64" s="71"/>
      <c r="E64" s="71"/>
      <c r="F64" s="71"/>
      <c r="G64" s="89"/>
      <c r="H64" s="89"/>
      <c r="I64" s="89"/>
      <c r="J64" s="89"/>
      <c r="K64" s="89"/>
      <c r="L64" s="89"/>
      <c r="M64" s="89"/>
      <c r="N64" s="2"/>
      <c r="O64" s="2"/>
      <c r="P64" s="2"/>
    </row>
    <row r="65" spans="1:16" ht="12.75">
      <c r="A65" s="69"/>
      <c r="B65" s="71"/>
      <c r="C65" s="69"/>
      <c r="D65" s="71"/>
      <c r="E65" s="71"/>
      <c r="F65" s="71"/>
      <c r="G65" s="89"/>
      <c r="H65" s="89"/>
      <c r="I65" s="89"/>
      <c r="J65" s="89"/>
      <c r="K65" s="89"/>
      <c r="L65" s="89"/>
      <c r="M65" s="89"/>
      <c r="N65" s="2"/>
      <c r="O65" s="2"/>
      <c r="P65" s="2"/>
    </row>
    <row r="66" spans="1:16" ht="12.75">
      <c r="A66" s="69"/>
      <c r="B66" s="71"/>
      <c r="C66" s="69"/>
      <c r="D66" s="71"/>
      <c r="E66" s="69"/>
      <c r="F66" s="69"/>
      <c r="G66" s="89"/>
      <c r="H66" s="89"/>
      <c r="I66" s="89"/>
      <c r="J66" s="89"/>
      <c r="K66" s="89"/>
      <c r="L66" s="89"/>
      <c r="M66" s="89"/>
      <c r="N66" s="2"/>
      <c r="O66" s="2"/>
      <c r="P66" s="2"/>
    </row>
    <row r="67" spans="1:16" ht="12.75">
      <c r="A67" s="69"/>
      <c r="B67" s="69"/>
      <c r="C67" s="69"/>
      <c r="D67" s="69"/>
      <c r="E67" s="69"/>
      <c r="F67" s="69"/>
      <c r="G67" s="89"/>
      <c r="H67" s="89"/>
      <c r="I67" s="89"/>
      <c r="J67" s="89"/>
      <c r="K67" s="89"/>
      <c r="L67" s="89"/>
      <c r="M67" s="89"/>
      <c r="N67" s="2"/>
      <c r="O67" s="2"/>
      <c r="P67" s="2"/>
    </row>
    <row r="68" spans="1:16" ht="12.75">
      <c r="A68" s="69"/>
      <c r="B68" s="71"/>
      <c r="C68" s="71"/>
      <c r="D68" s="71"/>
      <c r="E68" s="69"/>
      <c r="F68" s="69"/>
      <c r="G68" s="89"/>
      <c r="H68" s="89"/>
      <c r="I68" s="89"/>
      <c r="J68" s="89"/>
      <c r="K68" s="89"/>
      <c r="L68" s="89"/>
      <c r="M68" s="89"/>
      <c r="N68" s="2"/>
      <c r="O68" s="2"/>
      <c r="P68" s="2"/>
    </row>
    <row r="69" spans="1:16" ht="12.75">
      <c r="A69" s="72"/>
      <c r="B69" s="71"/>
      <c r="C69" s="71"/>
      <c r="D69" s="71"/>
      <c r="E69" s="69"/>
      <c r="F69" s="2"/>
      <c r="G69" s="89"/>
      <c r="H69" s="89"/>
      <c r="I69" s="89"/>
      <c r="J69" s="89"/>
      <c r="K69" s="89"/>
      <c r="L69" s="89"/>
      <c r="M69" s="89"/>
      <c r="N69" s="2"/>
      <c r="O69" s="2"/>
      <c r="P69" s="2"/>
    </row>
    <row r="70" spans="1:16" ht="12.75">
      <c r="A70" s="2"/>
      <c r="B70" s="2"/>
      <c r="C70" s="2"/>
      <c r="D70" s="2"/>
      <c r="E70" s="89"/>
      <c r="F70" s="69"/>
      <c r="G70" s="89"/>
      <c r="H70" s="89"/>
      <c r="I70" s="89"/>
      <c r="J70" s="89"/>
      <c r="K70" s="89"/>
      <c r="L70" s="89"/>
      <c r="M70" s="89"/>
      <c r="N70" s="2"/>
      <c r="O70" s="2"/>
      <c r="P70" s="2"/>
    </row>
    <row r="71" spans="1:16" ht="12.75">
      <c r="A71" s="2"/>
      <c r="B71" s="2"/>
      <c r="C71" s="2"/>
      <c r="D71" s="2"/>
      <c r="E71" s="89"/>
      <c r="F71" s="89"/>
      <c r="G71" s="89"/>
      <c r="H71" s="89"/>
      <c r="I71" s="89"/>
      <c r="J71" s="89"/>
      <c r="K71" s="89"/>
      <c r="L71" s="89"/>
      <c r="M71" s="89"/>
      <c r="N71" s="2"/>
      <c r="O71" s="2"/>
      <c r="P71" s="2"/>
    </row>
    <row r="72" spans="1:20" ht="12.75">
      <c r="A72" s="2"/>
      <c r="B72" s="2"/>
      <c r="C72" s="2"/>
      <c r="D72" s="89"/>
      <c r="E72" s="88"/>
      <c r="F72" s="88"/>
      <c r="G72" s="88"/>
      <c r="H72" s="88"/>
      <c r="I72" s="88"/>
      <c r="J72" s="88"/>
      <c r="K72" s="88"/>
      <c r="L72" s="89"/>
      <c r="M72" s="89"/>
      <c r="N72" s="89"/>
      <c r="O72" s="89"/>
      <c r="P72" s="89"/>
      <c r="Q72" s="73"/>
      <c r="R72" s="73"/>
      <c r="S72" s="73"/>
      <c r="T72" s="73"/>
    </row>
    <row r="73" spans="1:20" ht="12.75">
      <c r="A73" s="2"/>
      <c r="B73" s="2"/>
      <c r="C73" s="2"/>
      <c r="D73" s="89"/>
      <c r="E73" s="88"/>
      <c r="F73" s="69"/>
      <c r="G73" s="69"/>
      <c r="H73" s="88"/>
      <c r="I73" s="88"/>
      <c r="J73" s="88"/>
      <c r="K73" s="88"/>
      <c r="L73" s="89"/>
      <c r="M73" s="89"/>
      <c r="N73" s="89"/>
      <c r="O73" s="89"/>
      <c r="P73" s="89"/>
      <c r="Q73" s="73"/>
      <c r="R73" s="73"/>
      <c r="S73" s="73"/>
      <c r="T73" s="73"/>
    </row>
    <row r="74" spans="1:20" ht="12.75">
      <c r="A74" s="2"/>
      <c r="B74" s="72"/>
      <c r="C74" s="2"/>
      <c r="D74" s="89"/>
      <c r="E74" s="89"/>
      <c r="F74" s="69"/>
      <c r="G74" s="69"/>
      <c r="H74" s="69"/>
      <c r="I74" s="69"/>
      <c r="J74" s="69"/>
      <c r="K74" s="69"/>
      <c r="L74" s="69"/>
      <c r="M74" s="69"/>
      <c r="N74" s="69"/>
      <c r="O74" s="89"/>
      <c r="P74" s="89"/>
      <c r="Q74" s="73"/>
      <c r="R74" s="73"/>
      <c r="S74" s="73"/>
      <c r="T74" s="73"/>
    </row>
    <row r="75" spans="1:20" ht="12.75">
      <c r="A75" s="2"/>
      <c r="B75" s="72"/>
      <c r="C75" s="2"/>
      <c r="D75" s="89"/>
      <c r="E75" s="89"/>
      <c r="F75" s="69"/>
      <c r="G75" s="69"/>
      <c r="H75" s="69"/>
      <c r="I75" s="69"/>
      <c r="J75" s="69"/>
      <c r="K75" s="69"/>
      <c r="L75" s="69"/>
      <c r="M75" s="69"/>
      <c r="N75" s="69"/>
      <c r="O75" s="89"/>
      <c r="P75" s="89"/>
      <c r="Q75" s="73"/>
      <c r="R75" s="73"/>
      <c r="S75" s="73"/>
      <c r="T75" s="73"/>
    </row>
    <row r="76" spans="1:20" ht="12.75">
      <c r="A76" s="2"/>
      <c r="B76" s="72"/>
      <c r="C76" s="2"/>
      <c r="D76" s="89"/>
      <c r="E76" s="89"/>
      <c r="F76" s="69"/>
      <c r="G76" s="69"/>
      <c r="H76" s="69"/>
      <c r="I76" s="69"/>
      <c r="J76" s="69"/>
      <c r="K76" s="69"/>
      <c r="L76" s="69"/>
      <c r="M76" s="69"/>
      <c r="N76" s="69"/>
      <c r="O76" s="89"/>
      <c r="P76" s="89"/>
      <c r="Q76" s="73"/>
      <c r="R76" s="73"/>
      <c r="S76" s="73"/>
      <c r="T76" s="73"/>
    </row>
    <row r="77" spans="1:20" ht="12.75">
      <c r="A77" s="2"/>
      <c r="B77" s="2"/>
      <c r="C77" s="2"/>
      <c r="D77" s="89"/>
      <c r="E77" s="89"/>
      <c r="F77" s="69"/>
      <c r="G77" s="69"/>
      <c r="H77" s="69"/>
      <c r="I77" s="69"/>
      <c r="J77" s="69"/>
      <c r="K77" s="69"/>
      <c r="L77" s="69"/>
      <c r="M77" s="69"/>
      <c r="N77" s="69"/>
      <c r="O77" s="89"/>
      <c r="P77" s="89"/>
      <c r="Q77" s="73"/>
      <c r="R77" s="73"/>
      <c r="S77" s="73"/>
      <c r="T77" s="73"/>
    </row>
    <row r="78" spans="1:20" ht="12.75">
      <c r="A78" s="2"/>
      <c r="B78" s="72"/>
      <c r="C78" s="2"/>
      <c r="D78" s="89"/>
      <c r="E78" s="89"/>
      <c r="F78" s="69"/>
      <c r="G78" s="69"/>
      <c r="H78" s="69"/>
      <c r="I78" s="69"/>
      <c r="J78" s="69"/>
      <c r="K78" s="69"/>
      <c r="L78" s="69"/>
      <c r="M78" s="69"/>
      <c r="N78" s="69"/>
      <c r="O78" s="89"/>
      <c r="P78" s="89"/>
      <c r="Q78" s="73"/>
      <c r="R78" s="73"/>
      <c r="S78" s="73"/>
      <c r="T78" s="73"/>
    </row>
    <row r="79" spans="1:20" ht="12.75">
      <c r="A79" s="2"/>
      <c r="B79" s="2"/>
      <c r="C79" s="2"/>
      <c r="D79" s="89"/>
      <c r="E79" s="89"/>
      <c r="F79" s="69"/>
      <c r="G79" s="69"/>
      <c r="H79" s="69"/>
      <c r="I79" s="69"/>
      <c r="J79" s="69"/>
      <c r="K79" s="69"/>
      <c r="L79" s="69"/>
      <c r="M79" s="69"/>
      <c r="N79" s="69"/>
      <c r="O79" s="89"/>
      <c r="P79" s="89"/>
      <c r="Q79" s="73"/>
      <c r="R79" s="73"/>
      <c r="S79" s="73"/>
      <c r="T79" s="73"/>
    </row>
    <row r="80" spans="1:20" ht="12.75">
      <c r="A80" s="2"/>
      <c r="B80" s="2"/>
      <c r="C80" s="2"/>
      <c r="D80" s="89"/>
      <c r="E80" s="89"/>
      <c r="F80" s="69"/>
      <c r="G80" s="69"/>
      <c r="H80" s="69"/>
      <c r="I80" s="69"/>
      <c r="J80" s="69"/>
      <c r="K80" s="69"/>
      <c r="L80" s="69"/>
      <c r="M80" s="69"/>
      <c r="N80" s="69"/>
      <c r="O80" s="89"/>
      <c r="P80" s="89"/>
      <c r="Q80" s="73"/>
      <c r="R80" s="73"/>
      <c r="S80" s="73"/>
      <c r="T80" s="73"/>
    </row>
    <row r="81" spans="1:20" ht="12.75">
      <c r="A81" s="2"/>
      <c r="B81" s="2"/>
      <c r="C81" s="2"/>
      <c r="D81" s="89"/>
      <c r="E81" s="89"/>
      <c r="F81" s="69"/>
      <c r="G81" s="69"/>
      <c r="H81" s="69"/>
      <c r="I81" s="69"/>
      <c r="J81" s="69"/>
      <c r="K81" s="69"/>
      <c r="L81" s="69"/>
      <c r="M81" s="69"/>
      <c r="N81" s="69"/>
      <c r="O81" s="89"/>
      <c r="P81" s="89"/>
      <c r="Q81" s="73"/>
      <c r="R81" s="73"/>
      <c r="S81" s="73"/>
      <c r="T81" s="73"/>
    </row>
    <row r="82" spans="1:20" ht="12.75">
      <c r="A82" s="2"/>
      <c r="B82" s="2"/>
      <c r="C82" s="2"/>
      <c r="D82" s="89"/>
      <c r="E82" s="89"/>
      <c r="F82" s="69"/>
      <c r="G82" s="69"/>
      <c r="H82" s="69"/>
      <c r="I82" s="69"/>
      <c r="J82" s="69"/>
      <c r="K82" s="69"/>
      <c r="L82" s="69"/>
      <c r="M82" s="69"/>
      <c r="N82" s="69"/>
      <c r="O82" s="89"/>
      <c r="P82" s="89"/>
      <c r="Q82" s="73"/>
      <c r="R82" s="73"/>
      <c r="S82" s="73"/>
      <c r="T82" s="73"/>
    </row>
    <row r="83" spans="1:20" ht="12.75">
      <c r="A83" s="2"/>
      <c r="B83" s="2"/>
      <c r="C83" s="2"/>
      <c r="D83" s="89"/>
      <c r="E83" s="89"/>
      <c r="F83" s="91"/>
      <c r="G83" s="92"/>
      <c r="H83" s="69"/>
      <c r="I83" s="69"/>
      <c r="J83" s="69"/>
      <c r="K83" s="69"/>
      <c r="L83" s="69"/>
      <c r="M83" s="69"/>
      <c r="N83" s="69"/>
      <c r="O83" s="89"/>
      <c r="P83" s="89"/>
      <c r="Q83" s="73"/>
      <c r="R83" s="73"/>
      <c r="S83" s="73"/>
      <c r="T83" s="73"/>
    </row>
    <row r="84" spans="1:20" ht="12.75">
      <c r="A84" s="2"/>
      <c r="B84" s="2"/>
      <c r="C84" s="2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73"/>
      <c r="R84" s="73"/>
      <c r="S84" s="73"/>
      <c r="T84" s="73"/>
    </row>
    <row r="85" spans="1:20" ht="12.75">
      <c r="A85" s="2"/>
      <c r="B85" s="78"/>
      <c r="C85" s="2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73"/>
      <c r="R85" s="73"/>
      <c r="S85" s="73"/>
      <c r="T85" s="73"/>
    </row>
    <row r="86" spans="1:20" ht="12.75">
      <c r="A86" s="2"/>
      <c r="B86" s="2"/>
      <c r="C86" s="2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73"/>
      <c r="R86" s="73"/>
      <c r="S86" s="73"/>
      <c r="T86" s="73"/>
    </row>
    <row r="87" spans="1:20" ht="12.75">
      <c r="A87" s="2"/>
      <c r="B87" s="2"/>
      <c r="C87" s="2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73"/>
      <c r="R87" s="73"/>
      <c r="S87" s="73"/>
      <c r="T87" s="73"/>
    </row>
    <row r="88" spans="1:16" ht="12.75">
      <c r="A88" s="2"/>
      <c r="B88" s="2"/>
      <c r="C88" s="2"/>
      <c r="D88" s="2"/>
      <c r="E88" s="2"/>
      <c r="F88" s="2"/>
      <c r="G88" s="89"/>
      <c r="H88" s="89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89"/>
      <c r="H89" s="89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89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89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89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2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90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90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90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90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90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90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90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90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90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90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90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90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</cp:lastModifiedBy>
  <cp:lastPrinted>2014-11-15T06:11:44Z</cp:lastPrinted>
  <dcterms:created xsi:type="dcterms:W3CDTF">2006-12-06T09:41:17Z</dcterms:created>
  <dcterms:modified xsi:type="dcterms:W3CDTF">2014-12-25T07:25:41Z</dcterms:modified>
  <cp:category/>
  <cp:version/>
  <cp:contentType/>
  <cp:contentStatus/>
</cp:coreProperties>
</file>